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еречень ж ф 2011г" sheetId="1" r:id="rId1"/>
    <sheet name="Перечень ж ф 2010 г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<sst xmlns="http://schemas.openxmlformats.org/spreadsheetml/2006/main" count="444" uniqueCount="75">
  <si>
    <t>№ п/п</t>
  </si>
  <si>
    <t>Адрес</t>
  </si>
  <si>
    <t>Материал стен</t>
  </si>
  <si>
    <t>кровля</t>
  </si>
  <si>
    <t>год постройки</t>
  </si>
  <si>
    <t>дата проведения инвентаризации</t>
  </si>
  <si>
    <t>% износа</t>
  </si>
  <si>
    <t>Количество этажей</t>
  </si>
  <si>
    <t>Количество подъездов</t>
  </si>
  <si>
    <t>Всего</t>
  </si>
  <si>
    <t>1 комнатные</t>
  </si>
  <si>
    <t>2 комнатные</t>
  </si>
  <si>
    <t>3 комнатные</t>
  </si>
  <si>
    <t>4 комнатные</t>
  </si>
  <si>
    <t>полезная площадь</t>
  </si>
  <si>
    <t>в т. ч. жилая</t>
  </si>
  <si>
    <t>количество</t>
  </si>
  <si>
    <t>площадь</t>
  </si>
  <si>
    <t xml:space="preserve">Всего </t>
  </si>
  <si>
    <t>не застроенная</t>
  </si>
  <si>
    <t>убираемая</t>
  </si>
  <si>
    <t>Площадь квартир</t>
  </si>
  <si>
    <t>в т. ч. застроенная</t>
  </si>
  <si>
    <t>Лестницы</t>
  </si>
  <si>
    <t xml:space="preserve">Объем подвала </t>
  </si>
  <si>
    <t>Площадь балконов и лоджий</t>
  </si>
  <si>
    <t>ул. Калинина 3</t>
  </si>
  <si>
    <t>Площадь подвала (внутр/наружн</t>
  </si>
  <si>
    <t>189,6 / 274,4</t>
  </si>
  <si>
    <t>кирпич</t>
  </si>
  <si>
    <t>рубероид</t>
  </si>
  <si>
    <t>ул. Коммунистическая 33</t>
  </si>
  <si>
    <t>ул. Шоссейная 21</t>
  </si>
  <si>
    <t>ул. Шоссейная 67</t>
  </si>
  <si>
    <t>Коридоры, тамбуры</t>
  </si>
  <si>
    <t>ж/б панели</t>
  </si>
  <si>
    <t>Площадь участка (кв.м)</t>
  </si>
  <si>
    <t>двускатн</t>
  </si>
  <si>
    <t>ул. Коммунистическая 64</t>
  </si>
  <si>
    <t>стекломаст</t>
  </si>
  <si>
    <t>шифер</t>
  </si>
  <si>
    <t>Итого</t>
  </si>
  <si>
    <t>Объем здания по наруж.обмеру</t>
  </si>
  <si>
    <t>нет</t>
  </si>
  <si>
    <t>Данные по  квартирам:</t>
  </si>
  <si>
    <t>Кол-во</t>
  </si>
  <si>
    <t>Площадь</t>
  </si>
  <si>
    <t>ул. Ленина 32</t>
  </si>
  <si>
    <t>пер. Клубный 3</t>
  </si>
  <si>
    <t>ул. Шолохова 33</t>
  </si>
  <si>
    <t>ул. Шолохова 33а</t>
  </si>
  <si>
    <t>ул. Шолохова 33б</t>
  </si>
  <si>
    <t>ул. Шолохова 35</t>
  </si>
  <si>
    <t>Перечень жилищного фонда городского поселения "Город Вяземский", находящийся в управлении                                                МУП ЖКХ "Райкоммунсбыт" на 11.02.2010 г.</t>
  </si>
  <si>
    <t xml:space="preserve"> </t>
  </si>
  <si>
    <t>Перечень жилищного фонда городского поселения "Город Вяземский", находящийся в управлении                                                МУП ЖКХ "Райкоммунсбыт" на 01.06.2010 г.</t>
  </si>
  <si>
    <t>562,2/743,7</t>
  </si>
  <si>
    <t>497,5/702,7</t>
  </si>
  <si>
    <t>метал.черепиц</t>
  </si>
  <si>
    <t>389,6/506,1</t>
  </si>
  <si>
    <t>пер. Клубный 1</t>
  </si>
  <si>
    <t xml:space="preserve">Объем подвала по наруж обмеру </t>
  </si>
  <si>
    <t>545,4/720,9</t>
  </si>
  <si>
    <t>Перечень жилищного фонда городского поселения "Город Вяземский", находящийся в управлении                                                МУП ЖКХ "Райкоммунсбыт" на 01.11.2010 г.</t>
  </si>
  <si>
    <t>(+0,82)</t>
  </si>
  <si>
    <t>Перечень жилищного фонда городского поселения "Город Вяземский", находящийся в управлении                                               ООО "Райкоммунсбыт" на 01.04.2011 г.</t>
  </si>
  <si>
    <t>Перечень жилищного фонда городского поселения "Город Вяземский", находящийся в управлении                                                                                   ООО "Райкоммунсбыт" на 01.05.2011 г.</t>
  </si>
  <si>
    <t>Общество с ограниченной ответственностью "Райкоммунсбыт"</t>
  </si>
  <si>
    <t>682950, Хабаровский край, г. Вяземский, ул. Ленина, дом.4</t>
  </si>
  <si>
    <t>ИНН/КПП  2711007952 / 271101001</t>
  </si>
  <si>
    <t>Дальневосточный Банк Сбербанка России г.Вяземский</t>
  </si>
  <si>
    <t>Р/сч. 40702810770000010513</t>
  </si>
  <si>
    <t>Кор/сч. 30101810600000000608</t>
  </si>
  <si>
    <t>БИК 040813608</t>
  </si>
  <si>
    <t>Директор Вечурко Николай Петрович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</si>
</sst>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d/mm/yy;@"/>
  </numFmts>
  <fonts count="4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distributed" textRotation="90" wrapText="1"/>
    </xf>
    <xf numFmtId="0" fontId="1" fillId="0" borderId="14" xfId="0" applyFont="1" applyBorder="1" applyAlignment="1">
      <alignment horizontal="center" vertical="distributed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zoomScalePageLayoutView="0" workbookViewId="0" topLeftCell="A31">
      <selection activeCell="A24" sqref="A24:T42"/>
    </sheetView>
  </sheetViews>
  <sheetFormatPr defaultColWidth="9.140625" defaultRowHeight="12.75"/>
  <cols>
    <col min="1" max="1" width="3.28125" style="0" customWidth="1"/>
    <col min="2" max="2" width="20.421875" style="0" customWidth="1"/>
    <col min="3" max="3" width="8.140625" style="0" customWidth="1"/>
    <col min="5" max="5" width="6.421875" style="0" customWidth="1"/>
    <col min="6" max="6" width="8.00390625" style="0" customWidth="1"/>
    <col min="7" max="7" width="4.28125" style="0" customWidth="1"/>
    <col min="8" max="8" width="4.7109375" style="0" customWidth="1"/>
    <col min="9" max="9" width="5.421875" style="0" customWidth="1"/>
    <col min="10" max="10" width="6.421875" style="0" customWidth="1"/>
    <col min="11" max="11" width="7.7109375" style="0" customWidth="1"/>
    <col min="12" max="12" width="6.421875" style="0" customWidth="1"/>
    <col min="13" max="13" width="7.28125" style="0" customWidth="1"/>
    <col min="14" max="14" width="6.28125" style="0" customWidth="1"/>
    <col min="15" max="15" width="8.00390625" style="0" customWidth="1"/>
    <col min="16" max="16" width="6.00390625" style="0" customWidth="1"/>
    <col min="17" max="17" width="7.421875" style="0" customWidth="1"/>
    <col min="18" max="18" width="5.140625" style="0" customWidth="1"/>
    <col min="20" max="20" width="8.00390625" style="0" customWidth="1"/>
    <col min="21" max="21" width="6.140625" style="0" customWidth="1"/>
    <col min="22" max="22" width="7.7109375" style="0" customWidth="1"/>
    <col min="23" max="23" width="8.28125" style="0" customWidth="1"/>
    <col min="25" max="25" width="9.8515625" style="0" customWidth="1"/>
    <col min="26" max="26" width="7.28125" style="0" customWidth="1"/>
    <col min="27" max="27" width="8.8515625" style="0" customWidth="1"/>
  </cols>
  <sheetData>
    <row r="1" spans="4:19" ht="27.75" customHeight="1">
      <c r="D1" s="35" t="s">
        <v>63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4" spans="1:31" ht="12.75">
      <c r="A4" s="30" t="s">
        <v>0</v>
      </c>
      <c r="B4" s="30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27" t="s">
        <v>44</v>
      </c>
      <c r="J4" s="27"/>
      <c r="K4" s="27"/>
      <c r="L4" s="27"/>
      <c r="M4" s="27"/>
      <c r="N4" s="27"/>
      <c r="O4" s="27"/>
      <c r="P4" s="27"/>
      <c r="Q4" s="27"/>
      <c r="R4" s="34" t="s">
        <v>8</v>
      </c>
      <c r="S4" s="28" t="s">
        <v>21</v>
      </c>
      <c r="T4" s="29"/>
      <c r="U4" s="27" t="s">
        <v>23</v>
      </c>
      <c r="V4" s="27"/>
      <c r="W4" s="26" t="s">
        <v>34</v>
      </c>
      <c r="X4" s="26" t="s">
        <v>42</v>
      </c>
      <c r="Y4" s="26" t="s">
        <v>27</v>
      </c>
      <c r="Z4" s="26" t="s">
        <v>61</v>
      </c>
      <c r="AA4" s="27" t="s">
        <v>36</v>
      </c>
      <c r="AB4" s="27"/>
      <c r="AC4" s="27"/>
      <c r="AD4" s="27"/>
      <c r="AE4" s="26" t="s">
        <v>25</v>
      </c>
    </row>
    <row r="5" spans="1:31" ht="42" customHeight="1">
      <c r="A5" s="39"/>
      <c r="B5" s="39"/>
      <c r="C5" s="37"/>
      <c r="D5" s="37"/>
      <c r="E5" s="37"/>
      <c r="F5" s="37"/>
      <c r="G5" s="37"/>
      <c r="H5" s="37"/>
      <c r="I5" s="30" t="s">
        <v>9</v>
      </c>
      <c r="J5" s="32" t="s">
        <v>10</v>
      </c>
      <c r="K5" s="33"/>
      <c r="L5" s="32" t="s">
        <v>11</v>
      </c>
      <c r="M5" s="33"/>
      <c r="N5" s="32" t="s">
        <v>12</v>
      </c>
      <c r="O5" s="33"/>
      <c r="P5" s="32" t="s">
        <v>13</v>
      </c>
      <c r="Q5" s="33"/>
      <c r="R5" s="34"/>
      <c r="S5" s="1" t="s">
        <v>14</v>
      </c>
      <c r="T5" s="1" t="s">
        <v>15</v>
      </c>
      <c r="U5" s="1" t="s">
        <v>16</v>
      </c>
      <c r="V5" s="1" t="s">
        <v>17</v>
      </c>
      <c r="W5" s="26"/>
      <c r="X5" s="26"/>
      <c r="Y5" s="26"/>
      <c r="Z5" s="26"/>
      <c r="AA5" s="1" t="s">
        <v>18</v>
      </c>
      <c r="AB5" s="1" t="s">
        <v>22</v>
      </c>
      <c r="AC5" s="1" t="s">
        <v>19</v>
      </c>
      <c r="AD5" s="1" t="s">
        <v>20</v>
      </c>
      <c r="AE5" s="26"/>
    </row>
    <row r="6" spans="1:31" ht="22.5">
      <c r="A6" s="31"/>
      <c r="B6" s="31"/>
      <c r="C6" s="38"/>
      <c r="D6" s="38"/>
      <c r="E6" s="38"/>
      <c r="F6" s="38"/>
      <c r="G6" s="38"/>
      <c r="H6" s="38"/>
      <c r="I6" s="31"/>
      <c r="J6" s="1" t="s">
        <v>45</v>
      </c>
      <c r="K6" s="1" t="s">
        <v>46</v>
      </c>
      <c r="L6" s="1" t="s">
        <v>45</v>
      </c>
      <c r="M6" s="1" t="s">
        <v>46</v>
      </c>
      <c r="N6" s="1" t="s">
        <v>45</v>
      </c>
      <c r="O6" s="1" t="s">
        <v>46</v>
      </c>
      <c r="P6" s="1" t="s">
        <v>45</v>
      </c>
      <c r="Q6" s="1" t="s">
        <v>46</v>
      </c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2">
        <v>1</v>
      </c>
      <c r="B7" s="18" t="s">
        <v>26</v>
      </c>
      <c r="C7" s="2" t="s">
        <v>29</v>
      </c>
      <c r="D7" s="2" t="s">
        <v>30</v>
      </c>
      <c r="E7" s="2">
        <v>1988</v>
      </c>
      <c r="F7" s="24">
        <v>37726</v>
      </c>
      <c r="G7" s="2"/>
      <c r="H7" s="2">
        <v>2</v>
      </c>
      <c r="I7" s="2">
        <v>6</v>
      </c>
      <c r="J7" s="2"/>
      <c r="K7" s="2"/>
      <c r="L7" s="2">
        <v>2</v>
      </c>
      <c r="M7" s="2">
        <v>95.2</v>
      </c>
      <c r="N7" s="2">
        <v>4</v>
      </c>
      <c r="O7" s="2">
        <v>256.7</v>
      </c>
      <c r="P7" s="2"/>
      <c r="Q7" s="2"/>
      <c r="R7" s="2">
        <v>1</v>
      </c>
      <c r="S7" s="2">
        <v>351.9</v>
      </c>
      <c r="T7" s="2">
        <v>198.8</v>
      </c>
      <c r="U7" s="2">
        <v>2</v>
      </c>
      <c r="V7" s="2">
        <v>28.3</v>
      </c>
      <c r="W7" s="2">
        <v>1.6</v>
      </c>
      <c r="X7" s="2">
        <v>1619</v>
      </c>
      <c r="Y7" s="17" t="s">
        <v>28</v>
      </c>
      <c r="Z7" s="2">
        <v>700</v>
      </c>
      <c r="AA7" s="2">
        <v>4220</v>
      </c>
      <c r="AB7" s="2">
        <v>484.7</v>
      </c>
      <c r="AC7" s="2">
        <v>3735.3</v>
      </c>
      <c r="AD7" s="2">
        <v>2152.5</v>
      </c>
      <c r="AE7" s="2">
        <v>42.1</v>
      </c>
    </row>
    <row r="8" spans="1:31" ht="22.5">
      <c r="A8" s="2">
        <v>2</v>
      </c>
      <c r="B8" s="18" t="s">
        <v>31</v>
      </c>
      <c r="C8" s="2" t="s">
        <v>35</v>
      </c>
      <c r="D8" s="1" t="s">
        <v>58</v>
      </c>
      <c r="E8" s="2">
        <v>2007</v>
      </c>
      <c r="F8" s="24">
        <v>39115</v>
      </c>
      <c r="G8" s="2"/>
      <c r="H8" s="2">
        <v>5</v>
      </c>
      <c r="I8" s="2">
        <v>80</v>
      </c>
      <c r="J8" s="14">
        <v>71</v>
      </c>
      <c r="K8" s="14">
        <v>2279.3</v>
      </c>
      <c r="L8" s="14">
        <v>9</v>
      </c>
      <c r="M8" s="14">
        <v>453.4</v>
      </c>
      <c r="N8" s="2"/>
      <c r="O8" s="18"/>
      <c r="P8" s="18"/>
      <c r="Q8" s="18"/>
      <c r="R8" s="2">
        <v>2</v>
      </c>
      <c r="S8" s="2">
        <v>2732.7</v>
      </c>
      <c r="T8" s="14">
        <v>1386.4</v>
      </c>
      <c r="U8" s="2">
        <v>2</v>
      </c>
      <c r="V8" s="2">
        <v>260.5</v>
      </c>
      <c r="W8" s="2">
        <v>370.5</v>
      </c>
      <c r="X8" s="2">
        <v>11548</v>
      </c>
      <c r="Y8" s="18"/>
      <c r="Z8" s="2">
        <v>1872</v>
      </c>
      <c r="AA8" s="18"/>
      <c r="AB8" s="2">
        <v>830</v>
      </c>
      <c r="AC8" s="18"/>
      <c r="AD8" s="18"/>
      <c r="AE8" s="18"/>
    </row>
    <row r="9" spans="1:31" ht="12.75">
      <c r="A9" s="2">
        <v>3</v>
      </c>
      <c r="B9" s="18" t="s">
        <v>38</v>
      </c>
      <c r="C9" s="2" t="s">
        <v>29</v>
      </c>
      <c r="D9" s="2" t="s">
        <v>39</v>
      </c>
      <c r="E9" s="2">
        <v>2005</v>
      </c>
      <c r="F9" s="24">
        <v>38442</v>
      </c>
      <c r="G9" s="18"/>
      <c r="H9" s="2">
        <v>6</v>
      </c>
      <c r="I9" s="2">
        <v>55</v>
      </c>
      <c r="J9" s="2">
        <v>55</v>
      </c>
      <c r="K9" s="2">
        <v>2282.2</v>
      </c>
      <c r="L9" s="2"/>
      <c r="M9" s="18"/>
      <c r="N9" s="18"/>
      <c r="O9" s="18"/>
      <c r="P9" s="18"/>
      <c r="Q9" s="18"/>
      <c r="R9" s="2">
        <v>2</v>
      </c>
      <c r="S9" s="2">
        <v>2282.2</v>
      </c>
      <c r="T9" s="19"/>
      <c r="U9" s="2">
        <v>2</v>
      </c>
      <c r="V9" s="2">
        <v>232.1</v>
      </c>
      <c r="W9" s="2">
        <v>806.2</v>
      </c>
      <c r="X9" s="18"/>
      <c r="Y9" s="18"/>
      <c r="Z9" s="18"/>
      <c r="AA9" s="18"/>
      <c r="AB9" s="18"/>
      <c r="AC9" s="18"/>
      <c r="AD9" s="18"/>
      <c r="AE9" s="2" t="s">
        <v>43</v>
      </c>
    </row>
    <row r="10" spans="1:31" ht="12.75">
      <c r="A10" s="2">
        <v>4</v>
      </c>
      <c r="B10" s="18" t="s">
        <v>32</v>
      </c>
      <c r="C10" s="2" t="s">
        <v>29</v>
      </c>
      <c r="D10" s="2" t="s">
        <v>40</v>
      </c>
      <c r="E10" s="2">
        <v>1978</v>
      </c>
      <c r="F10" s="24">
        <v>37411</v>
      </c>
      <c r="G10" s="2">
        <v>29</v>
      </c>
      <c r="H10" s="2">
        <v>2</v>
      </c>
      <c r="I10" s="2">
        <v>11</v>
      </c>
      <c r="J10" s="2">
        <v>2</v>
      </c>
      <c r="K10" s="2">
        <v>50.1</v>
      </c>
      <c r="L10" s="2">
        <v>5</v>
      </c>
      <c r="M10" s="2">
        <v>224.8</v>
      </c>
      <c r="N10" s="2">
        <v>4</v>
      </c>
      <c r="O10" s="2">
        <v>213.6</v>
      </c>
      <c r="P10" s="2"/>
      <c r="Q10" s="18"/>
      <c r="R10" s="2">
        <v>2</v>
      </c>
      <c r="S10" s="2">
        <v>488.5</v>
      </c>
      <c r="T10" s="2">
        <v>328.7</v>
      </c>
      <c r="U10" s="2">
        <v>2</v>
      </c>
      <c r="V10" s="2">
        <v>47.1</v>
      </c>
      <c r="W10" s="2">
        <v>4.2</v>
      </c>
      <c r="X10" s="2">
        <v>2095</v>
      </c>
      <c r="Y10" s="2" t="s">
        <v>43</v>
      </c>
      <c r="Z10" s="2" t="s">
        <v>43</v>
      </c>
      <c r="AA10" s="2">
        <v>5592</v>
      </c>
      <c r="AB10" s="2">
        <v>820.7</v>
      </c>
      <c r="AC10" s="2">
        <v>4771.3</v>
      </c>
      <c r="AD10" s="2">
        <v>4615.3</v>
      </c>
      <c r="AE10" s="2" t="s">
        <v>43</v>
      </c>
    </row>
    <row r="11" spans="1:31" ht="12.75">
      <c r="A11" s="2">
        <v>5</v>
      </c>
      <c r="B11" s="18" t="s">
        <v>33</v>
      </c>
      <c r="C11" s="2" t="s">
        <v>29</v>
      </c>
      <c r="D11" s="2" t="s">
        <v>40</v>
      </c>
      <c r="E11" s="2">
        <v>1964</v>
      </c>
      <c r="F11" s="24">
        <v>38587</v>
      </c>
      <c r="G11" s="2">
        <v>40</v>
      </c>
      <c r="H11" s="2">
        <v>2</v>
      </c>
      <c r="I11" s="2">
        <v>8</v>
      </c>
      <c r="J11" s="2"/>
      <c r="K11" s="2"/>
      <c r="L11" s="2">
        <v>4</v>
      </c>
      <c r="M11" s="2">
        <v>148.3</v>
      </c>
      <c r="N11" s="2">
        <v>4</v>
      </c>
      <c r="O11" s="2">
        <v>206.9</v>
      </c>
      <c r="P11" s="2"/>
      <c r="Q11" s="18"/>
      <c r="R11" s="2">
        <v>2</v>
      </c>
      <c r="S11" s="2">
        <v>355.2</v>
      </c>
      <c r="T11" s="2">
        <v>221.6</v>
      </c>
      <c r="U11" s="2">
        <v>2</v>
      </c>
      <c r="V11" s="2">
        <v>41.4</v>
      </c>
      <c r="W11" s="2">
        <v>3.2</v>
      </c>
      <c r="X11" s="2">
        <v>1559</v>
      </c>
      <c r="Y11" s="2" t="s">
        <v>43</v>
      </c>
      <c r="Z11" s="2" t="s">
        <v>43</v>
      </c>
      <c r="AA11" s="2">
        <v>7367.1</v>
      </c>
      <c r="AB11" s="2">
        <v>630.1</v>
      </c>
      <c r="AC11" s="2">
        <v>6737</v>
      </c>
      <c r="AD11" s="2">
        <v>2493</v>
      </c>
      <c r="AE11" s="2" t="s">
        <v>43</v>
      </c>
    </row>
    <row r="12" spans="1:31" ht="12.75">
      <c r="A12" s="2">
        <v>6</v>
      </c>
      <c r="B12" s="18" t="s">
        <v>47</v>
      </c>
      <c r="C12" s="2" t="s">
        <v>29</v>
      </c>
      <c r="D12" s="2" t="s">
        <v>40</v>
      </c>
      <c r="E12" s="2">
        <v>1993</v>
      </c>
      <c r="F12" s="24">
        <v>37461</v>
      </c>
      <c r="G12" s="2">
        <v>5</v>
      </c>
      <c r="H12" s="2">
        <v>3</v>
      </c>
      <c r="I12" s="2">
        <v>27</v>
      </c>
      <c r="J12" s="2">
        <v>3</v>
      </c>
      <c r="K12" s="2">
        <f>34.3+34.5+35.7</f>
        <v>104.5</v>
      </c>
      <c r="L12" s="2">
        <v>12</v>
      </c>
      <c r="M12" s="2">
        <f>52.1+51.9+52+51.6+54.1+50.8+52+51.6+51+50.2+51.4+54.2</f>
        <v>622.9000000000001</v>
      </c>
      <c r="N12" s="2">
        <v>9</v>
      </c>
      <c r="O12" s="2">
        <f>63+62.9+64.4+64.8+64.8+63.7+65.9+62.1+64.9</f>
        <v>576.5</v>
      </c>
      <c r="P12" s="2">
        <v>3</v>
      </c>
      <c r="Q12" s="2">
        <f>79.6+80.1+78.7</f>
        <v>238.39999999999998</v>
      </c>
      <c r="R12" s="2">
        <v>3</v>
      </c>
      <c r="S12" s="2">
        <v>1542.3</v>
      </c>
      <c r="T12" s="2">
        <v>937.5</v>
      </c>
      <c r="U12" s="2">
        <v>3</v>
      </c>
      <c r="V12" s="2">
        <v>136.5</v>
      </c>
      <c r="W12" s="2"/>
      <c r="X12" s="2">
        <v>6396</v>
      </c>
      <c r="Y12" s="2" t="s">
        <v>56</v>
      </c>
      <c r="Z12" s="2">
        <v>2082</v>
      </c>
      <c r="AA12" s="2">
        <v>3288</v>
      </c>
      <c r="AB12" s="2">
        <v>757.8</v>
      </c>
      <c r="AC12" s="2">
        <v>2530.2</v>
      </c>
      <c r="AD12" s="2">
        <v>2530.2</v>
      </c>
      <c r="AE12" s="2">
        <v>105.9</v>
      </c>
    </row>
    <row r="13" spans="1:31" ht="12.75">
      <c r="A13" s="2">
        <v>7</v>
      </c>
      <c r="B13" s="20" t="s">
        <v>60</v>
      </c>
      <c r="C13" s="2" t="s">
        <v>29</v>
      </c>
      <c r="D13" s="2" t="s">
        <v>40</v>
      </c>
      <c r="E13" s="2">
        <v>1999</v>
      </c>
      <c r="F13" s="24">
        <v>36479</v>
      </c>
      <c r="G13" s="2"/>
      <c r="H13" s="2">
        <v>3</v>
      </c>
      <c r="I13" s="2">
        <v>27</v>
      </c>
      <c r="J13" s="2">
        <v>3</v>
      </c>
      <c r="K13" s="2">
        <v>107.1</v>
      </c>
      <c r="L13" s="2">
        <v>12</v>
      </c>
      <c r="M13" s="2">
        <v>624</v>
      </c>
      <c r="N13" s="2">
        <v>9</v>
      </c>
      <c r="O13" s="2">
        <v>575.1</v>
      </c>
      <c r="P13" s="2">
        <v>3</v>
      </c>
      <c r="Q13" s="2">
        <v>236.9</v>
      </c>
      <c r="R13" s="2"/>
      <c r="S13" s="2">
        <v>1543.1</v>
      </c>
      <c r="T13" s="2">
        <v>931.3</v>
      </c>
      <c r="U13" s="2">
        <v>3</v>
      </c>
      <c r="V13" s="2">
        <v>139.6</v>
      </c>
      <c r="W13" s="2"/>
      <c r="X13" s="2">
        <v>6272</v>
      </c>
      <c r="Y13" s="2" t="s">
        <v>62</v>
      </c>
      <c r="Z13" s="2">
        <v>1910</v>
      </c>
      <c r="AA13" s="2">
        <v>2104</v>
      </c>
      <c r="AB13" s="2">
        <v>782.4</v>
      </c>
      <c r="AC13" s="2">
        <v>1321.6</v>
      </c>
      <c r="AD13" s="2">
        <v>933</v>
      </c>
      <c r="AE13" s="2">
        <v>42.6</v>
      </c>
    </row>
    <row r="14" spans="1:31" ht="12.75">
      <c r="A14" s="14">
        <v>8</v>
      </c>
      <c r="B14" s="20" t="s">
        <v>48</v>
      </c>
      <c r="C14" s="14" t="s">
        <v>29</v>
      </c>
      <c r="D14" s="14" t="s">
        <v>40</v>
      </c>
      <c r="E14" s="14">
        <v>1996</v>
      </c>
      <c r="F14" s="25">
        <v>37559</v>
      </c>
      <c r="G14" s="14">
        <v>4</v>
      </c>
      <c r="H14" s="14">
        <v>3</v>
      </c>
      <c r="I14" s="14">
        <v>27</v>
      </c>
      <c r="J14" s="14">
        <v>3</v>
      </c>
      <c r="K14" s="14">
        <f>35.6+35.6+36.5</f>
        <v>107.7</v>
      </c>
      <c r="L14" s="14">
        <v>12</v>
      </c>
      <c r="M14" s="14">
        <f>49.6+50.6+49.1+51.2+49.6+49.7+49.2+51.4+49.5+48.5+49.8+51</f>
        <v>599.1999999999999</v>
      </c>
      <c r="N14" s="14">
        <v>9</v>
      </c>
      <c r="O14" s="14">
        <f>63.8+66.4+67.8+63.9+68.1+65.7+62.9+68.5+67.4</f>
        <v>594.4999999999999</v>
      </c>
      <c r="P14" s="14">
        <v>3</v>
      </c>
      <c r="Q14" s="14">
        <f>78.8+79.1+78.6</f>
        <v>236.49999999999997</v>
      </c>
      <c r="R14" s="14">
        <v>3</v>
      </c>
      <c r="S14" s="14">
        <v>1537.9</v>
      </c>
      <c r="T14" s="14">
        <v>929.6</v>
      </c>
      <c r="U14" s="14">
        <v>3</v>
      </c>
      <c r="V14" s="14">
        <v>185.3</v>
      </c>
      <c r="W14" s="14"/>
      <c r="X14" s="14">
        <v>6113</v>
      </c>
      <c r="Y14" s="14" t="s">
        <v>57</v>
      </c>
      <c r="Z14" s="14">
        <v>1616</v>
      </c>
      <c r="AA14" s="14">
        <v>3805</v>
      </c>
      <c r="AB14" s="14">
        <v>848.1</v>
      </c>
      <c r="AC14" s="14">
        <v>2956.9</v>
      </c>
      <c r="AD14" s="14">
        <v>1865.2</v>
      </c>
      <c r="AE14" s="14">
        <v>1062</v>
      </c>
    </row>
    <row r="15" spans="1:31" ht="12.75">
      <c r="A15" s="2">
        <v>9</v>
      </c>
      <c r="B15" s="18" t="s">
        <v>49</v>
      </c>
      <c r="C15" s="2" t="s">
        <v>29</v>
      </c>
      <c r="D15" s="2" t="s">
        <v>40</v>
      </c>
      <c r="E15" s="2">
        <v>1970</v>
      </c>
      <c r="F15" s="24">
        <v>36692</v>
      </c>
      <c r="G15" s="2">
        <v>30</v>
      </c>
      <c r="H15" s="2">
        <v>2</v>
      </c>
      <c r="I15" s="2">
        <v>16</v>
      </c>
      <c r="J15" s="2">
        <v>2</v>
      </c>
      <c r="K15" s="2">
        <f>28.4+29.5</f>
        <v>57.9</v>
      </c>
      <c r="L15" s="2">
        <v>8</v>
      </c>
      <c r="M15" s="2">
        <f>41.8+39+40.1+40.1+39.7+39+40.2+39.8</f>
        <v>319.7</v>
      </c>
      <c r="N15" s="2">
        <v>6</v>
      </c>
      <c r="O15" s="2">
        <f>57.3+58.8+51.6+55.7+58.4+50.8</f>
        <v>332.59999999999997</v>
      </c>
      <c r="P15" s="2"/>
      <c r="Q15" s="2"/>
      <c r="R15" s="2">
        <v>2</v>
      </c>
      <c r="S15" s="2">
        <v>710.2</v>
      </c>
      <c r="T15" s="2">
        <v>463.5</v>
      </c>
      <c r="U15" s="2">
        <v>2</v>
      </c>
      <c r="V15" s="2">
        <v>55.3</v>
      </c>
      <c r="W15" s="2"/>
      <c r="X15" s="2">
        <v>2726</v>
      </c>
      <c r="Y15" s="2" t="s">
        <v>43</v>
      </c>
      <c r="Z15" s="2" t="s">
        <v>43</v>
      </c>
      <c r="AA15" s="2">
        <v>2616</v>
      </c>
      <c r="AB15" s="2">
        <v>665.6</v>
      </c>
      <c r="AC15" s="2">
        <v>1950.4</v>
      </c>
      <c r="AD15" s="2">
        <v>1950.4</v>
      </c>
      <c r="AE15" s="2" t="s">
        <v>43</v>
      </c>
    </row>
    <row r="16" spans="1:31" ht="12.75">
      <c r="A16" s="14">
        <v>10</v>
      </c>
      <c r="B16" s="20" t="s">
        <v>50</v>
      </c>
      <c r="C16" s="14" t="s">
        <v>29</v>
      </c>
      <c r="D16" s="14" t="s">
        <v>40</v>
      </c>
      <c r="E16" s="14">
        <v>1972</v>
      </c>
      <c r="F16" s="25">
        <v>36762</v>
      </c>
      <c r="G16" s="14">
        <v>46</v>
      </c>
      <c r="H16" s="14">
        <v>2</v>
      </c>
      <c r="I16" s="14">
        <v>16</v>
      </c>
      <c r="J16" s="14">
        <v>2</v>
      </c>
      <c r="K16" s="14">
        <f>29.4+30</f>
        <v>59.4</v>
      </c>
      <c r="L16" s="14">
        <v>8</v>
      </c>
      <c r="M16" s="14">
        <f>39.6+41.6+41+39.8+40.7+40.7+39.4+40.4</f>
        <v>323.19999999999993</v>
      </c>
      <c r="N16" s="14">
        <v>6</v>
      </c>
      <c r="O16" s="14">
        <f>57+56.2+51.2+57+60.2+49.4</f>
        <v>331</v>
      </c>
      <c r="P16" s="14"/>
      <c r="Q16" s="14"/>
      <c r="R16" s="14">
        <v>2</v>
      </c>
      <c r="S16" s="14">
        <v>713.6</v>
      </c>
      <c r="T16" s="14">
        <v>470.9</v>
      </c>
      <c r="U16" s="14">
        <v>2</v>
      </c>
      <c r="V16" s="14">
        <v>58.8</v>
      </c>
      <c r="W16" s="14"/>
      <c r="X16" s="14">
        <v>2773</v>
      </c>
      <c r="Y16" s="14" t="s">
        <v>43</v>
      </c>
      <c r="Z16" s="14" t="s">
        <v>43</v>
      </c>
      <c r="AA16" s="14">
        <v>3092</v>
      </c>
      <c r="AB16" s="14">
        <v>650.4</v>
      </c>
      <c r="AC16" s="14">
        <v>2441.6</v>
      </c>
      <c r="AD16" s="14">
        <v>808</v>
      </c>
      <c r="AE16" s="14">
        <v>20.16</v>
      </c>
    </row>
    <row r="17" spans="1:31" ht="12.75">
      <c r="A17" s="14">
        <v>11</v>
      </c>
      <c r="B17" s="20" t="s">
        <v>51</v>
      </c>
      <c r="C17" s="14" t="s">
        <v>29</v>
      </c>
      <c r="D17" s="14" t="s">
        <v>40</v>
      </c>
      <c r="E17" s="14">
        <v>1974</v>
      </c>
      <c r="F17" s="25">
        <v>36853</v>
      </c>
      <c r="G17" s="14">
        <v>35</v>
      </c>
      <c r="H17" s="14">
        <v>2</v>
      </c>
      <c r="I17" s="14">
        <v>16</v>
      </c>
      <c r="J17" s="14">
        <v>2</v>
      </c>
      <c r="K17" s="14">
        <f>30.9+30.2</f>
        <v>61.099999999999994</v>
      </c>
      <c r="L17" s="14">
        <v>8</v>
      </c>
      <c r="M17" s="14">
        <f>40.6+39.2+42.5+39.8+41+40.8+39.1+40.6</f>
        <v>323.6000000000001</v>
      </c>
      <c r="N17" s="14">
        <v>6</v>
      </c>
      <c r="O17" s="14">
        <f>50+58+58.1+56.6+49.9+60.3</f>
        <v>332.9</v>
      </c>
      <c r="P17" s="14"/>
      <c r="Q17" s="14" t="s">
        <v>64</v>
      </c>
      <c r="R17" s="14">
        <v>2</v>
      </c>
      <c r="S17" s="14">
        <v>718.42</v>
      </c>
      <c r="T17" s="14">
        <v>474.1</v>
      </c>
      <c r="U17" s="14">
        <v>2</v>
      </c>
      <c r="V17" s="14">
        <v>56.3</v>
      </c>
      <c r="W17" s="14"/>
      <c r="X17" s="14">
        <v>2894</v>
      </c>
      <c r="Y17" s="14"/>
      <c r="Z17" s="14"/>
      <c r="AA17" s="14">
        <v>5875</v>
      </c>
      <c r="AB17" s="14">
        <v>1246.1</v>
      </c>
      <c r="AC17" s="14">
        <v>4628.9</v>
      </c>
      <c r="AD17" s="14">
        <v>2664.9</v>
      </c>
      <c r="AE17" s="14">
        <v>23.04</v>
      </c>
    </row>
    <row r="18" spans="1:31" ht="12.75">
      <c r="A18" s="14">
        <v>12</v>
      </c>
      <c r="B18" s="20" t="s">
        <v>52</v>
      </c>
      <c r="C18" s="14" t="s">
        <v>29</v>
      </c>
      <c r="D18" s="14" t="s">
        <v>40</v>
      </c>
      <c r="E18" s="14">
        <v>1970</v>
      </c>
      <c r="F18" s="25">
        <v>36693</v>
      </c>
      <c r="G18" s="14">
        <v>40</v>
      </c>
      <c r="H18" s="14">
        <v>2</v>
      </c>
      <c r="I18" s="14">
        <v>16</v>
      </c>
      <c r="J18" s="14">
        <v>3</v>
      </c>
      <c r="K18" s="14">
        <f>30.1+29.4+30.5</f>
        <v>90</v>
      </c>
      <c r="L18" s="14">
        <v>7</v>
      </c>
      <c r="M18" s="14">
        <f>40+40.9+39.4+38.5+39.9+41.4+39.7</f>
        <v>279.8</v>
      </c>
      <c r="N18" s="14">
        <v>6</v>
      </c>
      <c r="O18" s="14">
        <f>59.8+60.8+50.5+57.3+58.8+51.2</f>
        <v>338.4</v>
      </c>
      <c r="P18" s="14" t="s">
        <v>54</v>
      </c>
      <c r="Q18" s="14"/>
      <c r="R18" s="14">
        <v>2</v>
      </c>
      <c r="S18" s="14">
        <v>708.2</v>
      </c>
      <c r="T18" s="14">
        <v>465.6</v>
      </c>
      <c r="U18" s="14">
        <v>2</v>
      </c>
      <c r="V18" s="14">
        <v>28.6</v>
      </c>
      <c r="W18" s="14"/>
      <c r="X18" s="14">
        <v>2733</v>
      </c>
      <c r="Y18" s="14" t="s">
        <v>59</v>
      </c>
      <c r="Z18" s="14">
        <v>1265</v>
      </c>
      <c r="AA18" s="14">
        <v>5375</v>
      </c>
      <c r="AB18" s="14">
        <v>1001.7</v>
      </c>
      <c r="AC18" s="14">
        <v>4373.3</v>
      </c>
      <c r="AD18" s="14">
        <v>4373.3</v>
      </c>
      <c r="AE18" s="14" t="s">
        <v>43</v>
      </c>
    </row>
    <row r="19" spans="1:31" ht="12.75">
      <c r="A19" s="18"/>
      <c r="B19" s="18" t="s">
        <v>41</v>
      </c>
      <c r="C19" s="18"/>
      <c r="D19" s="18"/>
      <c r="E19" s="18"/>
      <c r="F19" s="18"/>
      <c r="G19" s="18"/>
      <c r="H19" s="18"/>
      <c r="I19" s="2">
        <f>SUM(I7:I18)</f>
        <v>305</v>
      </c>
      <c r="J19" s="2">
        <f>SUM(J8:J18)</f>
        <v>146</v>
      </c>
      <c r="K19" s="2">
        <f aca="true" t="shared" si="0" ref="K19:P19">SUM(K7:K18)</f>
        <v>5199.3</v>
      </c>
      <c r="L19" s="2">
        <f>SUM(L7:L18)</f>
        <v>87</v>
      </c>
      <c r="M19" s="2">
        <f t="shared" si="0"/>
        <v>4014.1</v>
      </c>
      <c r="N19" s="2">
        <f>SUM(N7:N18)</f>
        <v>63</v>
      </c>
      <c r="O19" s="2">
        <f t="shared" si="0"/>
        <v>3758.2</v>
      </c>
      <c r="P19" s="2">
        <f t="shared" si="0"/>
        <v>9</v>
      </c>
      <c r="Q19" s="2">
        <f>SUM(Q12:Q18)</f>
        <v>711.8</v>
      </c>
      <c r="R19" s="2">
        <f>SUM(R7:R18)</f>
        <v>23</v>
      </c>
      <c r="S19" s="2">
        <f>SUM(S7:S18)</f>
        <v>13684.220000000001</v>
      </c>
      <c r="T19" s="21">
        <f>SUM(T7:T18)</f>
        <v>6808.000000000001</v>
      </c>
      <c r="U19" s="2">
        <f>SUM(U7:U18)</f>
        <v>27</v>
      </c>
      <c r="V19" s="2">
        <f>SUM(V7:V18)</f>
        <v>1269.7999999999997</v>
      </c>
      <c r="W19" s="18"/>
      <c r="X19" s="2">
        <f>SUM(X7:X18)</f>
        <v>46728</v>
      </c>
      <c r="Y19" s="18"/>
      <c r="Z19" s="18"/>
      <c r="AA19" s="2">
        <f>SUM(AA7:AA18)</f>
        <v>43334.1</v>
      </c>
      <c r="AB19" s="2">
        <f>SUM(AB7:AB18)</f>
        <v>8717.6</v>
      </c>
      <c r="AC19" s="2">
        <f>SUM(AC7:AC18)</f>
        <v>35446.5</v>
      </c>
      <c r="AD19" s="2">
        <f>SUM(AD7:AD18)</f>
        <v>24385.800000000003</v>
      </c>
      <c r="AE19" s="18"/>
    </row>
    <row r="24" spans="4:19" ht="24.75" customHeight="1">
      <c r="D24" s="35" t="s">
        <v>65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7" spans="1:31" ht="12.75">
      <c r="A27" s="30" t="s">
        <v>0</v>
      </c>
      <c r="B27" s="30" t="s">
        <v>1</v>
      </c>
      <c r="C27" s="36" t="s">
        <v>2</v>
      </c>
      <c r="D27" s="36" t="s">
        <v>3</v>
      </c>
      <c r="E27" s="36" t="s">
        <v>4</v>
      </c>
      <c r="F27" s="36" t="s">
        <v>5</v>
      </c>
      <c r="G27" s="36" t="s">
        <v>6</v>
      </c>
      <c r="H27" s="36" t="s">
        <v>7</v>
      </c>
      <c r="I27" s="27" t="s">
        <v>44</v>
      </c>
      <c r="J27" s="27"/>
      <c r="K27" s="27"/>
      <c r="L27" s="27"/>
      <c r="M27" s="27"/>
      <c r="N27" s="27"/>
      <c r="O27" s="27"/>
      <c r="P27" s="27"/>
      <c r="Q27" s="27"/>
      <c r="R27" s="40" t="s">
        <v>8</v>
      </c>
      <c r="S27" s="28" t="s">
        <v>21</v>
      </c>
      <c r="T27" s="29"/>
      <c r="U27" s="27" t="s">
        <v>23</v>
      </c>
      <c r="V27" s="27"/>
      <c r="W27" s="26" t="s">
        <v>34</v>
      </c>
      <c r="X27" s="26" t="s">
        <v>42</v>
      </c>
      <c r="Y27" s="26" t="s">
        <v>27</v>
      </c>
      <c r="Z27" s="26" t="s">
        <v>61</v>
      </c>
      <c r="AA27" s="27" t="s">
        <v>36</v>
      </c>
      <c r="AB27" s="27"/>
      <c r="AC27" s="27"/>
      <c r="AD27" s="27"/>
      <c r="AE27" s="26" t="s">
        <v>25</v>
      </c>
    </row>
    <row r="28" spans="1:31" ht="33.75">
      <c r="A28" s="39"/>
      <c r="B28" s="39"/>
      <c r="C28" s="37"/>
      <c r="D28" s="37"/>
      <c r="E28" s="37"/>
      <c r="F28" s="37"/>
      <c r="G28" s="37"/>
      <c r="H28" s="37"/>
      <c r="I28" s="30" t="s">
        <v>9</v>
      </c>
      <c r="J28" s="32" t="s">
        <v>10</v>
      </c>
      <c r="K28" s="33"/>
      <c r="L28" s="32" t="s">
        <v>11</v>
      </c>
      <c r="M28" s="33"/>
      <c r="N28" s="32" t="s">
        <v>12</v>
      </c>
      <c r="O28" s="33"/>
      <c r="P28" s="32" t="s">
        <v>13</v>
      </c>
      <c r="Q28" s="33"/>
      <c r="R28" s="41"/>
      <c r="S28" s="1" t="s">
        <v>14</v>
      </c>
      <c r="T28" s="1" t="s">
        <v>15</v>
      </c>
      <c r="U28" s="1" t="s">
        <v>16</v>
      </c>
      <c r="V28" s="1" t="s">
        <v>17</v>
      </c>
      <c r="W28" s="26"/>
      <c r="X28" s="26"/>
      <c r="Y28" s="26"/>
      <c r="Z28" s="26"/>
      <c r="AA28" s="1" t="s">
        <v>18</v>
      </c>
      <c r="AB28" s="1" t="s">
        <v>22</v>
      </c>
      <c r="AC28" s="1" t="s">
        <v>19</v>
      </c>
      <c r="AD28" s="1" t="s">
        <v>20</v>
      </c>
      <c r="AE28" s="26"/>
    </row>
    <row r="29" spans="1:31" ht="22.5">
      <c r="A29" s="31"/>
      <c r="B29" s="31"/>
      <c r="C29" s="38"/>
      <c r="D29" s="38"/>
      <c r="E29" s="38"/>
      <c r="F29" s="38"/>
      <c r="G29" s="38"/>
      <c r="H29" s="38"/>
      <c r="I29" s="31"/>
      <c r="J29" s="1" t="s">
        <v>45</v>
      </c>
      <c r="K29" s="1" t="s">
        <v>46</v>
      </c>
      <c r="L29" s="1" t="s">
        <v>45</v>
      </c>
      <c r="M29" s="1" t="s">
        <v>46</v>
      </c>
      <c r="N29" s="1" t="s">
        <v>45</v>
      </c>
      <c r="O29" s="1" t="s">
        <v>46</v>
      </c>
      <c r="P29" s="1" t="s">
        <v>45</v>
      </c>
      <c r="Q29" s="1" t="s">
        <v>46</v>
      </c>
      <c r="R29" s="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2">
        <v>1</v>
      </c>
      <c r="B30" s="18" t="s">
        <v>26</v>
      </c>
      <c r="C30" s="2" t="s">
        <v>29</v>
      </c>
      <c r="D30" s="2" t="s">
        <v>30</v>
      </c>
      <c r="E30" s="2">
        <v>1988</v>
      </c>
      <c r="F30" s="24">
        <v>37726</v>
      </c>
      <c r="G30" s="2"/>
      <c r="H30" s="2">
        <v>2</v>
      </c>
      <c r="I30" s="2">
        <v>6</v>
      </c>
      <c r="J30" s="2"/>
      <c r="K30" s="2"/>
      <c r="L30" s="2">
        <v>2</v>
      </c>
      <c r="M30" s="2">
        <v>95.2</v>
      </c>
      <c r="N30" s="2">
        <v>4</v>
      </c>
      <c r="O30" s="2">
        <v>256.7</v>
      </c>
      <c r="P30" s="2"/>
      <c r="Q30" s="2"/>
      <c r="R30" s="2">
        <v>1</v>
      </c>
      <c r="S30" s="2">
        <v>351.9</v>
      </c>
      <c r="T30" s="2">
        <v>198.8</v>
      </c>
      <c r="U30" s="2">
        <v>2</v>
      </c>
      <c r="V30" s="2">
        <v>28.3</v>
      </c>
      <c r="W30" s="2">
        <v>1.6</v>
      </c>
      <c r="X30" s="2">
        <v>1619</v>
      </c>
      <c r="Y30" s="17" t="s">
        <v>28</v>
      </c>
      <c r="Z30" s="2">
        <v>700</v>
      </c>
      <c r="AA30" s="2">
        <v>4220</v>
      </c>
      <c r="AB30" s="2">
        <v>484.7</v>
      </c>
      <c r="AC30" s="2">
        <v>3735.3</v>
      </c>
      <c r="AD30" s="2">
        <v>2152.5</v>
      </c>
      <c r="AE30" s="2">
        <v>42.1</v>
      </c>
    </row>
    <row r="31" spans="1:31" ht="22.5">
      <c r="A31" s="2">
        <v>2</v>
      </c>
      <c r="B31" s="18" t="s">
        <v>31</v>
      </c>
      <c r="C31" s="2" t="s">
        <v>35</v>
      </c>
      <c r="D31" s="1" t="s">
        <v>58</v>
      </c>
      <c r="E31" s="2">
        <v>2007</v>
      </c>
      <c r="F31" s="24">
        <v>39115</v>
      </c>
      <c r="G31" s="2"/>
      <c r="H31" s="2">
        <v>5</v>
      </c>
      <c r="I31" s="2">
        <v>80</v>
      </c>
      <c r="J31" s="14">
        <v>71</v>
      </c>
      <c r="K31" s="14">
        <v>2279.3</v>
      </c>
      <c r="L31" s="14">
        <v>9</v>
      </c>
      <c r="M31" s="14">
        <v>453.4</v>
      </c>
      <c r="N31" s="2"/>
      <c r="O31" s="18"/>
      <c r="P31" s="18"/>
      <c r="Q31" s="18"/>
      <c r="R31" s="2">
        <v>2</v>
      </c>
      <c r="S31" s="2">
        <v>2732.7</v>
      </c>
      <c r="T31" s="14">
        <v>1386.4</v>
      </c>
      <c r="U31" s="2">
        <v>2</v>
      </c>
      <c r="V31" s="2">
        <v>260.5</v>
      </c>
      <c r="W31" s="2">
        <v>370.5</v>
      </c>
      <c r="X31" s="2">
        <v>11548</v>
      </c>
      <c r="Y31" s="18"/>
      <c r="Z31" s="2">
        <v>1872</v>
      </c>
      <c r="AA31" s="18"/>
      <c r="AB31" s="2">
        <v>830</v>
      </c>
      <c r="AC31" s="18"/>
      <c r="AD31" s="18"/>
      <c r="AE31" s="18"/>
    </row>
    <row r="32" spans="1:31" ht="12.75">
      <c r="A32" s="2">
        <v>3</v>
      </c>
      <c r="B32" s="18" t="s">
        <v>38</v>
      </c>
      <c r="C32" s="2" t="s">
        <v>29</v>
      </c>
      <c r="D32" s="2" t="s">
        <v>39</v>
      </c>
      <c r="E32" s="2">
        <v>2005</v>
      </c>
      <c r="F32" s="24">
        <v>38442</v>
      </c>
      <c r="G32" s="18"/>
      <c r="H32" s="2">
        <v>6</v>
      </c>
      <c r="I32" s="2">
        <v>55</v>
      </c>
      <c r="J32" s="2">
        <v>55</v>
      </c>
      <c r="K32" s="2">
        <v>2282.2</v>
      </c>
      <c r="L32" s="2"/>
      <c r="M32" s="18"/>
      <c r="N32" s="18"/>
      <c r="O32" s="18"/>
      <c r="P32" s="18"/>
      <c r="Q32" s="18"/>
      <c r="R32" s="2">
        <v>2</v>
      </c>
      <c r="S32" s="2">
        <v>2282.2</v>
      </c>
      <c r="T32" s="19"/>
      <c r="U32" s="2">
        <v>2</v>
      </c>
      <c r="V32" s="2">
        <v>232.1</v>
      </c>
      <c r="W32" s="2">
        <v>806.2</v>
      </c>
      <c r="X32" s="18"/>
      <c r="Y32" s="18"/>
      <c r="Z32" s="18"/>
      <c r="AA32" s="18"/>
      <c r="AB32" s="18"/>
      <c r="AC32" s="18"/>
      <c r="AD32" s="18"/>
      <c r="AE32" s="2" t="s">
        <v>43</v>
      </c>
    </row>
    <row r="33" spans="1:31" ht="12.75">
      <c r="A33" s="2">
        <v>4</v>
      </c>
      <c r="B33" s="18" t="s">
        <v>32</v>
      </c>
      <c r="C33" s="2" t="s">
        <v>29</v>
      </c>
      <c r="D33" s="2" t="s">
        <v>40</v>
      </c>
      <c r="E33" s="2">
        <v>1978</v>
      </c>
      <c r="F33" s="24">
        <v>37411</v>
      </c>
      <c r="G33" s="2">
        <v>29</v>
      </c>
      <c r="H33" s="2">
        <v>2</v>
      </c>
      <c r="I33" s="2">
        <v>11</v>
      </c>
      <c r="J33" s="2">
        <v>2</v>
      </c>
      <c r="K33" s="2">
        <v>50.1</v>
      </c>
      <c r="L33" s="2">
        <v>5</v>
      </c>
      <c r="M33" s="2">
        <v>224.8</v>
      </c>
      <c r="N33" s="2">
        <v>4</v>
      </c>
      <c r="O33" s="2">
        <v>213.6</v>
      </c>
      <c r="P33" s="2"/>
      <c r="Q33" s="18"/>
      <c r="R33" s="2">
        <v>2</v>
      </c>
      <c r="S33" s="2">
        <v>488.5</v>
      </c>
      <c r="T33" s="2">
        <v>328.7</v>
      </c>
      <c r="U33" s="2">
        <v>2</v>
      </c>
      <c r="V33" s="2">
        <v>47.1</v>
      </c>
      <c r="W33" s="2">
        <v>4.2</v>
      </c>
      <c r="X33" s="2">
        <v>2095</v>
      </c>
      <c r="Y33" s="2" t="s">
        <v>43</v>
      </c>
      <c r="Z33" s="2" t="s">
        <v>43</v>
      </c>
      <c r="AA33" s="2">
        <v>5592</v>
      </c>
      <c r="AB33" s="2">
        <v>820.7</v>
      </c>
      <c r="AC33" s="2">
        <v>4771.3</v>
      </c>
      <c r="AD33" s="2">
        <v>4615.3</v>
      </c>
      <c r="AE33" s="2" t="s">
        <v>43</v>
      </c>
    </row>
    <row r="34" spans="1:31" ht="12.75">
      <c r="A34" s="2">
        <v>5</v>
      </c>
      <c r="B34" s="18" t="s">
        <v>33</v>
      </c>
      <c r="C34" s="2" t="s">
        <v>29</v>
      </c>
      <c r="D34" s="2" t="s">
        <v>40</v>
      </c>
      <c r="E34" s="2">
        <v>1964</v>
      </c>
      <c r="F34" s="24">
        <v>38587</v>
      </c>
      <c r="G34" s="2">
        <v>40</v>
      </c>
      <c r="H34" s="2">
        <v>2</v>
      </c>
      <c r="I34" s="2">
        <v>8</v>
      </c>
      <c r="J34" s="2"/>
      <c r="K34" s="2"/>
      <c r="L34" s="2">
        <v>4</v>
      </c>
      <c r="M34" s="2">
        <v>148.3</v>
      </c>
      <c r="N34" s="2">
        <v>4</v>
      </c>
      <c r="O34" s="2">
        <v>206.9</v>
      </c>
      <c r="P34" s="2"/>
      <c r="Q34" s="18"/>
      <c r="R34" s="2">
        <v>2</v>
      </c>
      <c r="S34" s="2">
        <v>355.2</v>
      </c>
      <c r="T34" s="2">
        <v>221.6</v>
      </c>
      <c r="U34" s="2">
        <v>2</v>
      </c>
      <c r="V34" s="2">
        <v>41.4</v>
      </c>
      <c r="W34" s="2">
        <v>3.2</v>
      </c>
      <c r="X34" s="2">
        <v>1559</v>
      </c>
      <c r="Y34" s="2" t="s">
        <v>43</v>
      </c>
      <c r="Z34" s="2" t="s">
        <v>43</v>
      </c>
      <c r="AA34" s="2">
        <v>7367.1</v>
      </c>
      <c r="AB34" s="2">
        <v>630.1</v>
      </c>
      <c r="AC34" s="2">
        <v>6737</v>
      </c>
      <c r="AD34" s="2">
        <v>2493</v>
      </c>
      <c r="AE34" s="2" t="s">
        <v>43</v>
      </c>
    </row>
    <row r="35" spans="1:31" ht="12.75">
      <c r="A35" s="2">
        <v>6</v>
      </c>
      <c r="B35" s="18" t="s">
        <v>47</v>
      </c>
      <c r="C35" s="2" t="s">
        <v>29</v>
      </c>
      <c r="D35" s="2" t="s">
        <v>40</v>
      </c>
      <c r="E35" s="2">
        <v>1993</v>
      </c>
      <c r="F35" s="24">
        <v>37461</v>
      </c>
      <c r="G35" s="2">
        <v>5</v>
      </c>
      <c r="H35" s="2">
        <v>3</v>
      </c>
      <c r="I35" s="2">
        <v>27</v>
      </c>
      <c r="J35" s="2">
        <v>3</v>
      </c>
      <c r="K35" s="2">
        <f>34.3+34.5+35.7</f>
        <v>104.5</v>
      </c>
      <c r="L35" s="2">
        <v>12</v>
      </c>
      <c r="M35" s="2">
        <f>52.1+51.9+52+51.6+54.1+50.8+52+51.6+51+50.2+51.4+54.2</f>
        <v>622.9000000000001</v>
      </c>
      <c r="N35" s="2">
        <v>9</v>
      </c>
      <c r="O35" s="2">
        <f>63+62.9+64.4+64.8+64.8+63.7+65.9+62.1+64.9</f>
        <v>576.5</v>
      </c>
      <c r="P35" s="2">
        <v>3</v>
      </c>
      <c r="Q35" s="2">
        <f>79.6+80.1+78.7</f>
        <v>238.39999999999998</v>
      </c>
      <c r="R35" s="2">
        <v>3</v>
      </c>
      <c r="S35" s="2">
        <v>1542.3</v>
      </c>
      <c r="T35" s="2">
        <v>937.5</v>
      </c>
      <c r="U35" s="2">
        <v>3</v>
      </c>
      <c r="V35" s="2">
        <v>136.5</v>
      </c>
      <c r="W35" s="2"/>
      <c r="X35" s="2">
        <v>6396</v>
      </c>
      <c r="Y35" s="2" t="s">
        <v>56</v>
      </c>
      <c r="Z35" s="2">
        <v>2082</v>
      </c>
      <c r="AA35" s="2">
        <v>3288</v>
      </c>
      <c r="AB35" s="2">
        <v>757.8</v>
      </c>
      <c r="AC35" s="2">
        <v>2530.2</v>
      </c>
      <c r="AD35" s="2">
        <v>2530.2</v>
      </c>
      <c r="AE35" s="2">
        <v>105.9</v>
      </c>
    </row>
    <row r="36" spans="1:31" ht="12.75">
      <c r="A36" s="2">
        <v>7</v>
      </c>
      <c r="B36" s="20" t="s">
        <v>60</v>
      </c>
      <c r="C36" s="2" t="s">
        <v>29</v>
      </c>
      <c r="D36" s="2" t="s">
        <v>40</v>
      </c>
      <c r="E36" s="2">
        <v>1999</v>
      </c>
      <c r="F36" s="24">
        <v>36479</v>
      </c>
      <c r="G36" s="2"/>
      <c r="H36" s="2">
        <v>3</v>
      </c>
      <c r="I36" s="2">
        <v>27</v>
      </c>
      <c r="J36" s="2">
        <v>3</v>
      </c>
      <c r="K36" s="2">
        <v>107.1</v>
      </c>
      <c r="L36" s="2">
        <v>12</v>
      </c>
      <c r="M36" s="2">
        <v>624</v>
      </c>
      <c r="N36" s="2">
        <v>9</v>
      </c>
      <c r="O36" s="2">
        <v>575.1</v>
      </c>
      <c r="P36" s="2">
        <v>3</v>
      </c>
      <c r="Q36" s="2">
        <v>236.9</v>
      </c>
      <c r="R36" s="2"/>
      <c r="S36" s="2">
        <v>1543.1</v>
      </c>
      <c r="T36" s="2">
        <v>931.3</v>
      </c>
      <c r="U36" s="2">
        <v>3</v>
      </c>
      <c r="V36" s="2">
        <v>139.6</v>
      </c>
      <c r="W36" s="2"/>
      <c r="X36" s="2">
        <v>6272</v>
      </c>
      <c r="Y36" s="2" t="s">
        <v>62</v>
      </c>
      <c r="Z36" s="2">
        <v>1910</v>
      </c>
      <c r="AA36" s="2">
        <v>2104</v>
      </c>
      <c r="AB36" s="2">
        <v>782.4</v>
      </c>
      <c r="AC36" s="2">
        <v>1321.6</v>
      </c>
      <c r="AD36" s="2">
        <v>933</v>
      </c>
      <c r="AE36" s="2">
        <v>42.6</v>
      </c>
    </row>
    <row r="37" spans="1:31" ht="12.75">
      <c r="A37" s="14">
        <v>8</v>
      </c>
      <c r="B37" s="20" t="s">
        <v>48</v>
      </c>
      <c r="C37" s="14" t="s">
        <v>29</v>
      </c>
      <c r="D37" s="14" t="s">
        <v>40</v>
      </c>
      <c r="E37" s="14">
        <v>1996</v>
      </c>
      <c r="F37" s="25">
        <v>37559</v>
      </c>
      <c r="G37" s="14">
        <v>4</v>
      </c>
      <c r="H37" s="14">
        <v>3</v>
      </c>
      <c r="I37" s="14">
        <v>27</v>
      </c>
      <c r="J37" s="14">
        <v>3</v>
      </c>
      <c r="K37" s="14">
        <f>35.6+35.6+36.5</f>
        <v>107.7</v>
      </c>
      <c r="L37" s="14">
        <v>12</v>
      </c>
      <c r="M37" s="14">
        <f>49.6+50.6+49.1+51.2+49.6+49.7+49.2+51.4+49.5+48.5+49.8+51</f>
        <v>599.1999999999999</v>
      </c>
      <c r="N37" s="14">
        <v>9</v>
      </c>
      <c r="O37" s="14">
        <f>63.8+66.4+67.8+63.9+68.1+65.7+62.9+68.5+67.4</f>
        <v>594.4999999999999</v>
      </c>
      <c r="P37" s="14">
        <v>3</v>
      </c>
      <c r="Q37" s="14">
        <f>78.8+79.1+78.6</f>
        <v>236.49999999999997</v>
      </c>
      <c r="R37" s="14">
        <v>3</v>
      </c>
      <c r="S37" s="14">
        <v>1537.9</v>
      </c>
      <c r="T37" s="14">
        <v>929.6</v>
      </c>
      <c r="U37" s="14">
        <v>3</v>
      </c>
      <c r="V37" s="14">
        <v>185.3</v>
      </c>
      <c r="W37" s="14"/>
      <c r="X37" s="14">
        <v>6113</v>
      </c>
      <c r="Y37" s="14" t="s">
        <v>57</v>
      </c>
      <c r="Z37" s="14">
        <v>1616</v>
      </c>
      <c r="AA37" s="14">
        <v>3805</v>
      </c>
      <c r="AB37" s="14">
        <v>848.1</v>
      </c>
      <c r="AC37" s="14">
        <v>2956.9</v>
      </c>
      <c r="AD37" s="14">
        <v>1865.2</v>
      </c>
      <c r="AE37" s="14">
        <v>1062</v>
      </c>
    </row>
    <row r="38" spans="1:31" ht="12.75">
      <c r="A38" s="2">
        <v>9</v>
      </c>
      <c r="B38" s="18" t="s">
        <v>49</v>
      </c>
      <c r="C38" s="2" t="s">
        <v>29</v>
      </c>
      <c r="D38" s="2" t="s">
        <v>40</v>
      </c>
      <c r="E38" s="2">
        <v>1970</v>
      </c>
      <c r="F38" s="24">
        <v>36692</v>
      </c>
      <c r="G38" s="2">
        <v>30</v>
      </c>
      <c r="H38" s="2">
        <v>2</v>
      </c>
      <c r="I38" s="2">
        <v>16</v>
      </c>
      <c r="J38" s="2">
        <v>2</v>
      </c>
      <c r="K38" s="2">
        <f>28.4+29.5</f>
        <v>57.9</v>
      </c>
      <c r="L38" s="2">
        <v>8</v>
      </c>
      <c r="M38" s="2">
        <f>41.8+39+40.1+40.1+39.7+39+40.2+39.8</f>
        <v>319.7</v>
      </c>
      <c r="N38" s="2">
        <v>6</v>
      </c>
      <c r="O38" s="2">
        <f>57.3+58.8+51.6+55.7+58.4+50.8</f>
        <v>332.59999999999997</v>
      </c>
      <c r="P38" s="2"/>
      <c r="Q38" s="2"/>
      <c r="R38" s="2">
        <v>2</v>
      </c>
      <c r="S38" s="2">
        <v>710.2</v>
      </c>
      <c r="T38" s="2">
        <v>463.5</v>
      </c>
      <c r="U38" s="2">
        <v>2</v>
      </c>
      <c r="V38" s="2">
        <v>55.3</v>
      </c>
      <c r="W38" s="2"/>
      <c r="X38" s="2">
        <v>2726</v>
      </c>
      <c r="Y38" s="2" t="s">
        <v>43</v>
      </c>
      <c r="Z38" s="2" t="s">
        <v>43</v>
      </c>
      <c r="AA38" s="2">
        <v>2616</v>
      </c>
      <c r="AB38" s="2">
        <v>665.6</v>
      </c>
      <c r="AC38" s="2">
        <v>1950.4</v>
      </c>
      <c r="AD38" s="2">
        <v>1950.4</v>
      </c>
      <c r="AE38" s="2" t="s">
        <v>43</v>
      </c>
    </row>
    <row r="39" spans="1:31" ht="12.75">
      <c r="A39" s="14">
        <v>10</v>
      </c>
      <c r="B39" s="20" t="s">
        <v>50</v>
      </c>
      <c r="C39" s="14" t="s">
        <v>29</v>
      </c>
      <c r="D39" s="14" t="s">
        <v>40</v>
      </c>
      <c r="E39" s="14">
        <v>1972</v>
      </c>
      <c r="F39" s="25">
        <v>36762</v>
      </c>
      <c r="G39" s="14">
        <v>46</v>
      </c>
      <c r="H39" s="14">
        <v>2</v>
      </c>
      <c r="I39" s="14">
        <v>16</v>
      </c>
      <c r="J39" s="14">
        <v>2</v>
      </c>
      <c r="K39" s="14">
        <f>29.4+30</f>
        <v>59.4</v>
      </c>
      <c r="L39" s="14">
        <v>8</v>
      </c>
      <c r="M39" s="14">
        <f>39.6+41.6+41+39.8+40.7+40.7+39.4+40.4</f>
        <v>323.19999999999993</v>
      </c>
      <c r="N39" s="14">
        <v>6</v>
      </c>
      <c r="O39" s="14">
        <f>57+56.2+51.2+57+60.2+49.4</f>
        <v>331</v>
      </c>
      <c r="P39" s="14"/>
      <c r="Q39" s="14"/>
      <c r="R39" s="14">
        <v>2</v>
      </c>
      <c r="S39" s="14">
        <v>713.6</v>
      </c>
      <c r="T39" s="14">
        <v>470.9</v>
      </c>
      <c r="U39" s="14">
        <v>2</v>
      </c>
      <c r="V39" s="14">
        <v>58.8</v>
      </c>
      <c r="W39" s="14"/>
      <c r="X39" s="14">
        <v>2773</v>
      </c>
      <c r="Y39" s="14" t="s">
        <v>43</v>
      </c>
      <c r="Z39" s="14" t="s">
        <v>43</v>
      </c>
      <c r="AA39" s="14">
        <v>3092</v>
      </c>
      <c r="AB39" s="14">
        <v>650.4</v>
      </c>
      <c r="AC39" s="14">
        <v>2441.6</v>
      </c>
      <c r="AD39" s="14">
        <v>808</v>
      </c>
      <c r="AE39" s="14">
        <v>20.16</v>
      </c>
    </row>
    <row r="40" spans="1:31" ht="12.75">
      <c r="A40" s="14">
        <v>11</v>
      </c>
      <c r="B40" s="20" t="s">
        <v>51</v>
      </c>
      <c r="C40" s="14" t="s">
        <v>29</v>
      </c>
      <c r="D40" s="14" t="s">
        <v>40</v>
      </c>
      <c r="E40" s="14">
        <v>1974</v>
      </c>
      <c r="F40" s="25">
        <v>36853</v>
      </c>
      <c r="G40" s="14">
        <v>35</v>
      </c>
      <c r="H40" s="14">
        <v>2</v>
      </c>
      <c r="I40" s="14">
        <v>16</v>
      </c>
      <c r="J40" s="14">
        <v>2</v>
      </c>
      <c r="K40" s="14">
        <f>30.9+30.2</f>
        <v>61.099999999999994</v>
      </c>
      <c r="L40" s="14">
        <v>8</v>
      </c>
      <c r="M40" s="14">
        <f>40.6+39.2+42.5+39.8+41+40.8+39.1+40.6</f>
        <v>323.6000000000001</v>
      </c>
      <c r="N40" s="14">
        <v>6</v>
      </c>
      <c r="O40" s="14">
        <f>50+58+58.1+56.6+49.9+60.3</f>
        <v>332.9</v>
      </c>
      <c r="P40" s="14"/>
      <c r="Q40" s="14" t="s">
        <v>64</v>
      </c>
      <c r="R40" s="14">
        <v>2</v>
      </c>
      <c r="S40" s="14">
        <v>718.42</v>
      </c>
      <c r="T40" s="14">
        <v>474.1</v>
      </c>
      <c r="U40" s="14">
        <v>2</v>
      </c>
      <c r="V40" s="14">
        <v>56.3</v>
      </c>
      <c r="W40" s="14"/>
      <c r="X40" s="14">
        <v>2894</v>
      </c>
      <c r="Y40" s="14"/>
      <c r="Z40" s="14"/>
      <c r="AA40" s="14">
        <v>5875</v>
      </c>
      <c r="AB40" s="14">
        <v>1246.1</v>
      </c>
      <c r="AC40" s="14">
        <v>4628.9</v>
      </c>
      <c r="AD40" s="14">
        <v>2664.9</v>
      </c>
      <c r="AE40" s="14">
        <v>23.04</v>
      </c>
    </row>
    <row r="41" spans="1:31" ht="12.75">
      <c r="A41" s="14">
        <v>12</v>
      </c>
      <c r="B41" s="20" t="s">
        <v>52</v>
      </c>
      <c r="C41" s="14" t="s">
        <v>29</v>
      </c>
      <c r="D41" s="14" t="s">
        <v>40</v>
      </c>
      <c r="E41" s="14">
        <v>1970</v>
      </c>
      <c r="F41" s="25">
        <v>36693</v>
      </c>
      <c r="G41" s="14">
        <v>40</v>
      </c>
      <c r="H41" s="14">
        <v>2</v>
      </c>
      <c r="I41" s="14">
        <v>16</v>
      </c>
      <c r="J41" s="14">
        <v>3</v>
      </c>
      <c r="K41" s="14">
        <f>30.1+29.4+30.5</f>
        <v>90</v>
      </c>
      <c r="L41" s="14">
        <v>7</v>
      </c>
      <c r="M41" s="14">
        <f>40+40.9+39.4+38.5+39.9+41.4+39.7</f>
        <v>279.8</v>
      </c>
      <c r="N41" s="14">
        <v>6</v>
      </c>
      <c r="O41" s="14">
        <f>59.8+60.8+50.5+57.3+58.8+51.2</f>
        <v>338.4</v>
      </c>
      <c r="P41" s="14" t="s">
        <v>54</v>
      </c>
      <c r="Q41" s="14"/>
      <c r="R41" s="14">
        <v>2</v>
      </c>
      <c r="S41" s="14">
        <v>708.2</v>
      </c>
      <c r="T41" s="14">
        <v>465.6</v>
      </c>
      <c r="U41" s="14">
        <v>2</v>
      </c>
      <c r="V41" s="14">
        <v>28.6</v>
      </c>
      <c r="W41" s="14"/>
      <c r="X41" s="14">
        <v>2733</v>
      </c>
      <c r="Y41" s="14" t="s">
        <v>59</v>
      </c>
      <c r="Z41" s="14">
        <v>1265</v>
      </c>
      <c r="AA41" s="14">
        <v>5375</v>
      </c>
      <c r="AB41" s="14">
        <v>1001.7</v>
      </c>
      <c r="AC41" s="14">
        <v>4373.3</v>
      </c>
      <c r="AD41" s="14">
        <v>4373.3</v>
      </c>
      <c r="AE41" s="14" t="s">
        <v>43</v>
      </c>
    </row>
    <row r="42" spans="1:31" ht="12.75">
      <c r="A42" s="18"/>
      <c r="B42" s="18" t="s">
        <v>41</v>
      </c>
      <c r="C42" s="18"/>
      <c r="D42" s="18"/>
      <c r="E42" s="18"/>
      <c r="F42" s="18"/>
      <c r="G42" s="18"/>
      <c r="H42" s="18"/>
      <c r="I42" s="2">
        <f>SUM(I30:I41)</f>
        <v>305</v>
      </c>
      <c r="J42" s="2">
        <f>SUM(J31:J41)</f>
        <v>146</v>
      </c>
      <c r="K42" s="2">
        <f aca="true" t="shared" si="1" ref="K42:P42">SUM(K30:K41)</f>
        <v>5199.3</v>
      </c>
      <c r="L42" s="2">
        <f t="shared" si="1"/>
        <v>87</v>
      </c>
      <c r="M42" s="2">
        <f t="shared" si="1"/>
        <v>4014.1</v>
      </c>
      <c r="N42" s="2">
        <f t="shared" si="1"/>
        <v>63</v>
      </c>
      <c r="O42" s="2">
        <f t="shared" si="1"/>
        <v>3758.2</v>
      </c>
      <c r="P42" s="2">
        <f t="shared" si="1"/>
        <v>9</v>
      </c>
      <c r="Q42" s="2">
        <f>SUM(Q35:Q41)</f>
        <v>711.8</v>
      </c>
      <c r="R42" s="2">
        <f>SUM(R30:R41)</f>
        <v>23</v>
      </c>
      <c r="S42" s="2">
        <f>SUM(S30:S41)</f>
        <v>13684.220000000001</v>
      </c>
      <c r="T42" s="21">
        <f>SUM(T30:T41)</f>
        <v>6808.000000000001</v>
      </c>
      <c r="U42" s="2">
        <f>SUM(U30:U41)</f>
        <v>27</v>
      </c>
      <c r="V42" s="2">
        <f>SUM(V30:V41)</f>
        <v>1269.7999999999997</v>
      </c>
      <c r="W42" s="18"/>
      <c r="X42" s="2">
        <f>SUM(X30:X41)</f>
        <v>46728</v>
      </c>
      <c r="Y42" s="18"/>
      <c r="Z42" s="18"/>
      <c r="AA42" s="2">
        <f>SUM(AA30:AA41)</f>
        <v>43334.1</v>
      </c>
      <c r="AB42" s="2">
        <f>SUM(AB30:AB41)</f>
        <v>8717.6</v>
      </c>
      <c r="AC42" s="2">
        <f>SUM(AC30:AC41)</f>
        <v>35446.5</v>
      </c>
      <c r="AD42" s="2">
        <f>SUM(AD30:AD41)</f>
        <v>24385.800000000003</v>
      </c>
      <c r="AE42" s="18"/>
    </row>
  </sheetData>
  <sheetProtection/>
  <mergeCells count="48">
    <mergeCell ref="Z27:Z28"/>
    <mergeCell ref="AA27:AD27"/>
    <mergeCell ref="AE27:AE28"/>
    <mergeCell ref="I28:I29"/>
    <mergeCell ref="J28:K28"/>
    <mergeCell ref="L28:M28"/>
    <mergeCell ref="N28:O28"/>
    <mergeCell ref="P28:Q28"/>
    <mergeCell ref="R27:R28"/>
    <mergeCell ref="S27:T27"/>
    <mergeCell ref="U27:V27"/>
    <mergeCell ref="W27:W28"/>
    <mergeCell ref="X27:X28"/>
    <mergeCell ref="Y27:Y28"/>
    <mergeCell ref="D24:S24"/>
    <mergeCell ref="A27:A29"/>
    <mergeCell ref="B27:B29"/>
    <mergeCell ref="C27:C29"/>
    <mergeCell ref="D27:D29"/>
    <mergeCell ref="E27:E29"/>
    <mergeCell ref="F27:F29"/>
    <mergeCell ref="G27:G29"/>
    <mergeCell ref="H27:H29"/>
    <mergeCell ref="I27:Q27"/>
    <mergeCell ref="A4:A6"/>
    <mergeCell ref="B4:B6"/>
    <mergeCell ref="C4:C6"/>
    <mergeCell ref="D4:D6"/>
    <mergeCell ref="U4:V4"/>
    <mergeCell ref="W4:W5"/>
    <mergeCell ref="X4:X5"/>
    <mergeCell ref="D1:S1"/>
    <mergeCell ref="E4:E6"/>
    <mergeCell ref="F4:F6"/>
    <mergeCell ref="G4:G6"/>
    <mergeCell ref="H4:H6"/>
    <mergeCell ref="I4:Q4"/>
    <mergeCell ref="P5:Q5"/>
    <mergeCell ref="Y4:Y5"/>
    <mergeCell ref="Z4:Z5"/>
    <mergeCell ref="AA4:AD4"/>
    <mergeCell ref="AE4:AE5"/>
    <mergeCell ref="S4:T4"/>
    <mergeCell ref="I5:I6"/>
    <mergeCell ref="J5:K5"/>
    <mergeCell ref="L5:M5"/>
    <mergeCell ref="N5:O5"/>
    <mergeCell ref="R4:R5"/>
  </mergeCells>
  <printOptions/>
  <pageMargins left="0.15748031496062992" right="0" top="0.5118110236220472" bottom="0.511811023622047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5">
      <selection activeCell="H41" sqref="H41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8.57421875" style="0" customWidth="1"/>
    <col min="5" max="5" width="6.140625" style="0" customWidth="1"/>
    <col min="6" max="6" width="9.7109375" style="0" customWidth="1"/>
    <col min="7" max="7" width="3.421875" style="0" customWidth="1"/>
    <col min="8" max="8" width="4.57421875" style="0" customWidth="1"/>
    <col min="9" max="9" width="5.140625" style="0" customWidth="1"/>
    <col min="10" max="11" width="7.421875" style="0" customWidth="1"/>
    <col min="12" max="12" width="6.140625" style="0" customWidth="1"/>
    <col min="13" max="13" width="7.28125" style="0" customWidth="1"/>
    <col min="14" max="14" width="6.421875" style="0" customWidth="1"/>
    <col min="15" max="15" width="7.421875" style="0" customWidth="1"/>
    <col min="16" max="16" width="7.140625" style="0" customWidth="1"/>
    <col min="17" max="17" width="7.8515625" style="0" customWidth="1"/>
    <col min="18" max="18" width="5.8515625" style="0" customWidth="1"/>
    <col min="21" max="21" width="6.140625" style="0" customWidth="1"/>
    <col min="22" max="22" width="7.421875" style="0" customWidth="1"/>
    <col min="23" max="23" width="7.8515625" style="0" customWidth="1"/>
    <col min="26" max="26" width="7.57421875" style="0" customWidth="1"/>
    <col min="27" max="27" width="6.57421875" style="0" customWidth="1"/>
    <col min="28" max="28" width="8.00390625" style="0" customWidth="1"/>
    <col min="29" max="29" width="7.57421875" style="0" customWidth="1"/>
    <col min="30" max="30" width="7.28125" style="0" customWidth="1"/>
  </cols>
  <sheetData>
    <row r="1" spans="4:19" ht="28.5" customHeight="1">
      <c r="D1" s="35" t="s">
        <v>53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4" spans="1:31" ht="12.75">
      <c r="A4" s="42" t="s">
        <v>0</v>
      </c>
      <c r="B4" s="30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27" t="s">
        <v>44</v>
      </c>
      <c r="J4" s="27"/>
      <c r="K4" s="27"/>
      <c r="L4" s="27"/>
      <c r="M4" s="27"/>
      <c r="N4" s="27"/>
      <c r="O4" s="27"/>
      <c r="P4" s="27"/>
      <c r="Q4" s="27"/>
      <c r="R4" s="34" t="s">
        <v>8</v>
      </c>
      <c r="S4" s="3" t="s">
        <v>21</v>
      </c>
      <c r="T4" s="3"/>
      <c r="U4" s="27" t="s">
        <v>23</v>
      </c>
      <c r="V4" s="27"/>
      <c r="W4" s="26" t="s">
        <v>34</v>
      </c>
      <c r="X4" s="26" t="s">
        <v>42</v>
      </c>
      <c r="Y4" s="26" t="s">
        <v>27</v>
      </c>
      <c r="Z4" s="26" t="s">
        <v>24</v>
      </c>
      <c r="AA4" s="27" t="s">
        <v>36</v>
      </c>
      <c r="AB4" s="27"/>
      <c r="AC4" s="27"/>
      <c r="AD4" s="27"/>
      <c r="AE4" s="26" t="s">
        <v>25</v>
      </c>
    </row>
    <row r="5" spans="1:31" ht="33.75">
      <c r="A5" s="43"/>
      <c r="B5" s="39"/>
      <c r="C5" s="37"/>
      <c r="D5" s="37"/>
      <c r="E5" s="37"/>
      <c r="F5" s="37"/>
      <c r="G5" s="37"/>
      <c r="H5" s="37"/>
      <c r="I5" s="30" t="s">
        <v>9</v>
      </c>
      <c r="J5" s="32" t="s">
        <v>10</v>
      </c>
      <c r="K5" s="33"/>
      <c r="L5" s="32" t="s">
        <v>11</v>
      </c>
      <c r="M5" s="33"/>
      <c r="N5" s="32" t="s">
        <v>12</v>
      </c>
      <c r="O5" s="33"/>
      <c r="P5" s="32" t="s">
        <v>13</v>
      </c>
      <c r="Q5" s="33"/>
      <c r="R5" s="34"/>
      <c r="S5" s="1" t="s">
        <v>14</v>
      </c>
      <c r="T5" s="1" t="s">
        <v>15</v>
      </c>
      <c r="U5" s="1" t="s">
        <v>16</v>
      </c>
      <c r="V5" s="1" t="s">
        <v>17</v>
      </c>
      <c r="W5" s="26"/>
      <c r="X5" s="26"/>
      <c r="Y5" s="26"/>
      <c r="Z5" s="26"/>
      <c r="AA5" s="1" t="s">
        <v>18</v>
      </c>
      <c r="AB5" s="1" t="s">
        <v>22</v>
      </c>
      <c r="AC5" s="1" t="s">
        <v>19</v>
      </c>
      <c r="AD5" s="1" t="s">
        <v>20</v>
      </c>
      <c r="AE5" s="26"/>
    </row>
    <row r="6" spans="1:31" ht="22.5">
      <c r="A6" s="44"/>
      <c r="B6" s="31"/>
      <c r="C6" s="38"/>
      <c r="D6" s="38"/>
      <c r="E6" s="38"/>
      <c r="F6" s="38"/>
      <c r="G6" s="38"/>
      <c r="H6" s="38"/>
      <c r="I6" s="31"/>
      <c r="J6" s="1" t="s">
        <v>45</v>
      </c>
      <c r="K6" s="1" t="s">
        <v>46</v>
      </c>
      <c r="L6" s="1" t="s">
        <v>45</v>
      </c>
      <c r="M6" s="1" t="s">
        <v>46</v>
      </c>
      <c r="N6" s="1" t="s">
        <v>45</v>
      </c>
      <c r="O6" s="1" t="s">
        <v>46</v>
      </c>
      <c r="P6" s="1" t="s">
        <v>45</v>
      </c>
      <c r="Q6" s="1" t="s">
        <v>46</v>
      </c>
      <c r="R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>
      <c r="A7" s="4">
        <v>1</v>
      </c>
      <c r="B7" s="5" t="s">
        <v>26</v>
      </c>
      <c r="C7" s="2" t="s">
        <v>29</v>
      </c>
      <c r="D7" s="2" t="s">
        <v>30</v>
      </c>
      <c r="E7" s="4">
        <v>1988</v>
      </c>
      <c r="F7" s="22">
        <v>37726</v>
      </c>
      <c r="G7" s="4"/>
      <c r="H7" s="4">
        <v>2</v>
      </c>
      <c r="I7" s="4">
        <v>6</v>
      </c>
      <c r="J7" s="4"/>
      <c r="K7" s="4"/>
      <c r="L7" s="4">
        <v>2</v>
      </c>
      <c r="M7" s="4">
        <v>95.2</v>
      </c>
      <c r="N7" s="4">
        <v>4</v>
      </c>
      <c r="O7" s="4">
        <v>256.7</v>
      </c>
      <c r="P7" s="4"/>
      <c r="Q7" s="4"/>
      <c r="R7" s="4">
        <v>1</v>
      </c>
      <c r="S7" s="4">
        <v>351.9</v>
      </c>
      <c r="T7" s="4">
        <v>198.8</v>
      </c>
      <c r="U7" s="4">
        <v>2</v>
      </c>
      <c r="V7" s="4">
        <v>28.3</v>
      </c>
      <c r="W7" s="4">
        <v>1.6</v>
      </c>
      <c r="X7" s="4">
        <v>1619</v>
      </c>
      <c r="Y7" s="6" t="s">
        <v>28</v>
      </c>
      <c r="Z7" s="4">
        <v>700</v>
      </c>
      <c r="AA7" s="4">
        <v>4220</v>
      </c>
      <c r="AB7" s="4">
        <v>484.7</v>
      </c>
      <c r="AC7" s="4">
        <v>3735.3</v>
      </c>
      <c r="AD7" s="4">
        <v>2152.5</v>
      </c>
      <c r="AE7" s="4">
        <v>42.1</v>
      </c>
    </row>
    <row r="8" spans="1:31" ht="12.75">
      <c r="A8" s="4">
        <v>2</v>
      </c>
      <c r="B8" s="5" t="s">
        <v>31</v>
      </c>
      <c r="C8" s="2" t="s">
        <v>35</v>
      </c>
      <c r="D8" s="2" t="s">
        <v>37</v>
      </c>
      <c r="E8" s="4">
        <v>2007</v>
      </c>
      <c r="F8" s="22">
        <v>39115</v>
      </c>
      <c r="G8" s="4"/>
      <c r="H8" s="4">
        <v>5</v>
      </c>
      <c r="I8" s="4">
        <v>80</v>
      </c>
      <c r="J8" s="9">
        <v>70</v>
      </c>
      <c r="K8" s="9">
        <v>2213</v>
      </c>
      <c r="L8" s="9">
        <v>10</v>
      </c>
      <c r="M8" s="9">
        <v>453.4</v>
      </c>
      <c r="N8" s="4"/>
      <c r="O8" s="5"/>
      <c r="P8" s="5"/>
      <c r="Q8" s="5"/>
      <c r="R8" s="4">
        <v>2</v>
      </c>
      <c r="S8" s="4">
        <v>2732.7</v>
      </c>
      <c r="T8" s="9">
        <v>1351.7</v>
      </c>
      <c r="U8" s="4">
        <v>2</v>
      </c>
      <c r="V8" s="4">
        <v>260.5</v>
      </c>
      <c r="W8" s="4">
        <v>370.5</v>
      </c>
      <c r="X8" s="4">
        <v>11548</v>
      </c>
      <c r="Y8" s="5"/>
      <c r="Z8" s="4">
        <v>1872</v>
      </c>
      <c r="AA8" s="5"/>
      <c r="AB8" s="4">
        <v>830</v>
      </c>
      <c r="AC8" s="5"/>
      <c r="AD8" s="5"/>
      <c r="AE8" s="5"/>
    </row>
    <row r="9" spans="1:31" ht="12.75">
      <c r="A9" s="4">
        <v>3</v>
      </c>
      <c r="B9" s="5" t="s">
        <v>38</v>
      </c>
      <c r="C9" s="2" t="s">
        <v>29</v>
      </c>
      <c r="D9" s="2" t="s">
        <v>39</v>
      </c>
      <c r="E9" s="4">
        <v>2005</v>
      </c>
      <c r="F9" s="22">
        <v>38442</v>
      </c>
      <c r="G9" s="5"/>
      <c r="H9" s="4">
        <v>6</v>
      </c>
      <c r="I9" s="4">
        <v>53</v>
      </c>
      <c r="J9" s="4">
        <v>53</v>
      </c>
      <c r="K9" s="4">
        <v>2200.1</v>
      </c>
      <c r="L9" s="4"/>
      <c r="M9" s="5"/>
      <c r="N9" s="5"/>
      <c r="O9" s="5"/>
      <c r="P9" s="5"/>
      <c r="Q9" s="5"/>
      <c r="R9" s="4">
        <v>2</v>
      </c>
      <c r="S9" s="4">
        <v>2200.1</v>
      </c>
      <c r="T9" s="10"/>
      <c r="U9" s="4">
        <v>2</v>
      </c>
      <c r="V9" s="4">
        <v>232.1</v>
      </c>
      <c r="W9" s="4">
        <v>806.2</v>
      </c>
      <c r="X9" s="5"/>
      <c r="Y9" s="5"/>
      <c r="Z9" s="5"/>
      <c r="AA9" s="5"/>
      <c r="AB9" s="5"/>
      <c r="AC9" s="5"/>
      <c r="AD9" s="5"/>
      <c r="AE9" s="4" t="s">
        <v>43</v>
      </c>
    </row>
    <row r="10" spans="1:31" ht="12.75">
      <c r="A10" s="4">
        <v>4</v>
      </c>
      <c r="B10" s="5" t="s">
        <v>32</v>
      </c>
      <c r="C10" s="2" t="s">
        <v>29</v>
      </c>
      <c r="D10" s="7" t="s">
        <v>40</v>
      </c>
      <c r="E10" s="4">
        <v>1978</v>
      </c>
      <c r="F10" s="22">
        <v>37411</v>
      </c>
      <c r="G10" s="4">
        <v>29</v>
      </c>
      <c r="H10" s="4">
        <v>2</v>
      </c>
      <c r="I10" s="4">
        <v>11</v>
      </c>
      <c r="J10" s="4">
        <v>2</v>
      </c>
      <c r="K10" s="4">
        <v>50.1</v>
      </c>
      <c r="L10" s="4">
        <v>5</v>
      </c>
      <c r="M10" s="4">
        <v>224.8</v>
      </c>
      <c r="N10" s="4">
        <v>4</v>
      </c>
      <c r="O10" s="4">
        <v>213.6</v>
      </c>
      <c r="P10" s="4"/>
      <c r="Q10" s="5"/>
      <c r="R10" s="4">
        <v>2</v>
      </c>
      <c r="S10" s="4">
        <v>488.5</v>
      </c>
      <c r="T10" s="4">
        <v>328.7</v>
      </c>
      <c r="U10" s="4">
        <v>2</v>
      </c>
      <c r="V10" s="4">
        <v>47.1</v>
      </c>
      <c r="W10" s="4">
        <v>4.2</v>
      </c>
      <c r="X10" s="4">
        <v>2095</v>
      </c>
      <c r="Y10" s="4" t="s">
        <v>43</v>
      </c>
      <c r="Z10" s="4" t="s">
        <v>43</v>
      </c>
      <c r="AA10" s="4">
        <v>5592</v>
      </c>
      <c r="AB10" s="4">
        <v>820.7</v>
      </c>
      <c r="AC10" s="4">
        <v>4771.3</v>
      </c>
      <c r="AD10" s="4">
        <v>4615.3</v>
      </c>
      <c r="AE10" s="4" t="s">
        <v>43</v>
      </c>
    </row>
    <row r="11" spans="1:31" ht="12.75">
      <c r="A11" s="4">
        <v>5</v>
      </c>
      <c r="B11" s="5" t="s">
        <v>33</v>
      </c>
      <c r="C11" s="2" t="s">
        <v>29</v>
      </c>
      <c r="D11" s="7" t="s">
        <v>40</v>
      </c>
      <c r="E11" s="4">
        <v>1964</v>
      </c>
      <c r="F11" s="22">
        <v>38587</v>
      </c>
      <c r="G11" s="4">
        <v>40</v>
      </c>
      <c r="H11" s="4">
        <v>2</v>
      </c>
      <c r="I11" s="4">
        <v>8</v>
      </c>
      <c r="J11" s="4"/>
      <c r="K11" s="4"/>
      <c r="L11" s="4">
        <v>4</v>
      </c>
      <c r="M11" s="4">
        <v>148.3</v>
      </c>
      <c r="N11" s="4">
        <v>4</v>
      </c>
      <c r="O11" s="4">
        <v>206.9</v>
      </c>
      <c r="P11" s="4"/>
      <c r="Q11" s="5"/>
      <c r="R11" s="4">
        <v>2</v>
      </c>
      <c r="S11" s="4">
        <v>355.2</v>
      </c>
      <c r="T11" s="4">
        <v>221.6</v>
      </c>
      <c r="U11" s="4">
        <v>2</v>
      </c>
      <c r="V11" s="4">
        <v>41.4</v>
      </c>
      <c r="W11" s="4">
        <v>3.2</v>
      </c>
      <c r="X11" s="4">
        <v>1559</v>
      </c>
      <c r="Y11" s="4" t="s">
        <v>43</v>
      </c>
      <c r="Z11" s="4" t="s">
        <v>43</v>
      </c>
      <c r="AA11" s="4">
        <v>7367.1</v>
      </c>
      <c r="AB11" s="4">
        <v>630.1</v>
      </c>
      <c r="AC11" s="4">
        <v>6737</v>
      </c>
      <c r="AD11" s="4">
        <v>2493</v>
      </c>
      <c r="AE11" s="4" t="s">
        <v>43</v>
      </c>
    </row>
    <row r="12" spans="1:31" ht="12.75">
      <c r="A12" s="4">
        <v>6</v>
      </c>
      <c r="B12" s="5" t="s">
        <v>47</v>
      </c>
      <c r="C12" s="2" t="s">
        <v>29</v>
      </c>
      <c r="D12" s="7" t="s">
        <v>40</v>
      </c>
      <c r="E12" s="4">
        <v>1993</v>
      </c>
      <c r="F12" s="22">
        <v>37461</v>
      </c>
      <c r="G12" s="4">
        <v>5</v>
      </c>
      <c r="H12" s="4">
        <v>3</v>
      </c>
      <c r="I12" s="4">
        <v>27</v>
      </c>
      <c r="J12" s="4">
        <v>3</v>
      </c>
      <c r="K12" s="4"/>
      <c r="L12" s="4">
        <v>12</v>
      </c>
      <c r="M12" s="4"/>
      <c r="N12" s="4">
        <v>9</v>
      </c>
      <c r="O12" s="4"/>
      <c r="P12" s="4">
        <v>3</v>
      </c>
      <c r="Q12" s="5"/>
      <c r="R12" s="4">
        <v>3</v>
      </c>
      <c r="S12" s="4">
        <v>1542.3</v>
      </c>
      <c r="T12" s="4">
        <v>937.5</v>
      </c>
      <c r="U12" s="4">
        <v>3</v>
      </c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2.75">
      <c r="A13" s="4">
        <v>7</v>
      </c>
      <c r="B13" s="5" t="s">
        <v>48</v>
      </c>
      <c r="C13" s="2" t="s">
        <v>29</v>
      </c>
      <c r="D13" s="7" t="s">
        <v>40</v>
      </c>
      <c r="E13" s="4">
        <v>1996</v>
      </c>
      <c r="F13" s="22">
        <v>37559</v>
      </c>
      <c r="G13" s="4">
        <v>4</v>
      </c>
      <c r="H13" s="4">
        <v>3</v>
      </c>
      <c r="I13" s="4">
        <v>27</v>
      </c>
      <c r="J13" s="4" t="s">
        <v>54</v>
      </c>
      <c r="K13" s="4"/>
      <c r="L13" s="4">
        <v>12</v>
      </c>
      <c r="M13" s="4"/>
      <c r="N13" s="4">
        <v>9</v>
      </c>
      <c r="O13" s="4"/>
      <c r="P13" s="4">
        <v>3</v>
      </c>
      <c r="Q13" s="5"/>
      <c r="R13" s="4">
        <v>3</v>
      </c>
      <c r="S13" s="4">
        <v>1537.9</v>
      </c>
      <c r="T13" s="4">
        <v>929.6</v>
      </c>
      <c r="U13" s="4">
        <v>3</v>
      </c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2.75">
      <c r="A14" s="4">
        <v>8</v>
      </c>
      <c r="B14" s="5" t="s">
        <v>49</v>
      </c>
      <c r="C14" s="2" t="s">
        <v>29</v>
      </c>
      <c r="D14" s="7" t="s">
        <v>40</v>
      </c>
      <c r="E14" s="4">
        <v>1970</v>
      </c>
      <c r="F14" s="22">
        <v>36692</v>
      </c>
      <c r="G14" s="4">
        <v>30</v>
      </c>
      <c r="H14" s="4">
        <v>2</v>
      </c>
      <c r="I14" s="4">
        <v>16</v>
      </c>
      <c r="J14" s="4">
        <v>2</v>
      </c>
      <c r="K14" s="4"/>
      <c r="L14" s="4">
        <v>8</v>
      </c>
      <c r="M14" s="4"/>
      <c r="N14" s="4">
        <v>6</v>
      </c>
      <c r="O14" s="4"/>
      <c r="P14" s="4"/>
      <c r="Q14" s="5"/>
      <c r="R14" s="4">
        <v>2</v>
      </c>
      <c r="S14" s="4">
        <v>710.2</v>
      </c>
      <c r="T14" s="4">
        <v>463.5</v>
      </c>
      <c r="U14" s="4">
        <v>2</v>
      </c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2.75">
      <c r="A15" s="4">
        <v>9</v>
      </c>
      <c r="B15" s="5" t="s">
        <v>50</v>
      </c>
      <c r="C15" s="2" t="s">
        <v>29</v>
      </c>
      <c r="D15" s="7" t="s">
        <v>40</v>
      </c>
      <c r="E15" s="4">
        <v>1972</v>
      </c>
      <c r="F15" s="22">
        <v>36762</v>
      </c>
      <c r="G15" s="4">
        <v>46</v>
      </c>
      <c r="H15" s="4">
        <v>2</v>
      </c>
      <c r="I15" s="4">
        <v>16</v>
      </c>
      <c r="J15" s="4">
        <v>2</v>
      </c>
      <c r="K15" s="4"/>
      <c r="L15" s="4">
        <v>8</v>
      </c>
      <c r="M15" s="4"/>
      <c r="N15" s="4">
        <v>6</v>
      </c>
      <c r="O15" s="4"/>
      <c r="P15" s="4"/>
      <c r="Q15" s="5"/>
      <c r="R15" s="4">
        <v>2</v>
      </c>
      <c r="S15" s="4">
        <v>713.6</v>
      </c>
      <c r="T15" s="4">
        <v>470.9</v>
      </c>
      <c r="U15" s="4">
        <v>2</v>
      </c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2.75">
      <c r="A16" s="4">
        <v>10</v>
      </c>
      <c r="B16" s="5" t="s">
        <v>51</v>
      </c>
      <c r="C16" s="2" t="s">
        <v>29</v>
      </c>
      <c r="D16" s="7" t="s">
        <v>40</v>
      </c>
      <c r="E16" s="4">
        <v>1974</v>
      </c>
      <c r="F16" s="22">
        <v>36853</v>
      </c>
      <c r="G16" s="4">
        <v>35</v>
      </c>
      <c r="H16" s="4">
        <v>2</v>
      </c>
      <c r="I16" s="4">
        <v>16</v>
      </c>
      <c r="J16" s="4">
        <v>2</v>
      </c>
      <c r="K16" s="4"/>
      <c r="L16" s="4">
        <v>8</v>
      </c>
      <c r="M16" s="4"/>
      <c r="N16" s="4">
        <v>6</v>
      </c>
      <c r="O16" s="4"/>
      <c r="P16" s="4"/>
      <c r="Q16" s="5"/>
      <c r="R16" s="4">
        <v>2</v>
      </c>
      <c r="S16" s="4">
        <v>717.7</v>
      </c>
      <c r="T16" s="4">
        <v>474.1</v>
      </c>
      <c r="U16" s="4">
        <v>2</v>
      </c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2.75">
      <c r="A17" s="4">
        <v>11</v>
      </c>
      <c r="B17" s="5" t="s">
        <v>52</v>
      </c>
      <c r="C17" s="2" t="s">
        <v>29</v>
      </c>
      <c r="D17" s="7" t="s">
        <v>40</v>
      </c>
      <c r="E17" s="4">
        <v>1970</v>
      </c>
      <c r="F17" s="22">
        <v>36693</v>
      </c>
      <c r="G17" s="4">
        <v>40</v>
      </c>
      <c r="H17" s="4">
        <v>2</v>
      </c>
      <c r="I17" s="4">
        <v>16</v>
      </c>
      <c r="J17" s="4">
        <v>3</v>
      </c>
      <c r="K17" s="4"/>
      <c r="L17" s="4">
        <v>7</v>
      </c>
      <c r="M17" s="4"/>
      <c r="N17" s="4">
        <v>6</v>
      </c>
      <c r="O17" s="4"/>
      <c r="P17" s="4" t="s">
        <v>54</v>
      </c>
      <c r="Q17" s="5"/>
      <c r="R17" s="4">
        <v>2</v>
      </c>
      <c r="S17" s="4">
        <v>708.2</v>
      </c>
      <c r="T17" s="4">
        <v>465.6</v>
      </c>
      <c r="U17" s="4">
        <v>2</v>
      </c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2.75">
      <c r="A18" s="5"/>
      <c r="B18" s="5" t="s">
        <v>41</v>
      </c>
      <c r="C18" s="5"/>
      <c r="D18" s="5"/>
      <c r="E18" s="5"/>
      <c r="F18" s="5"/>
      <c r="G18" s="5"/>
      <c r="H18" s="5"/>
      <c r="I18" s="4">
        <f aca="true" t="shared" si="0" ref="I18:P18">SUM(I7:I17)</f>
        <v>276</v>
      </c>
      <c r="J18" s="4">
        <f t="shared" si="0"/>
        <v>137</v>
      </c>
      <c r="K18" s="4">
        <f t="shared" si="0"/>
        <v>4463.200000000001</v>
      </c>
      <c r="L18" s="4">
        <f t="shared" si="0"/>
        <v>76</v>
      </c>
      <c r="M18" s="4">
        <f t="shared" si="0"/>
        <v>921.7</v>
      </c>
      <c r="N18" s="4">
        <f t="shared" si="0"/>
        <v>54</v>
      </c>
      <c r="O18" s="4">
        <f t="shared" si="0"/>
        <v>677.1999999999999</v>
      </c>
      <c r="P18" s="4">
        <f t="shared" si="0"/>
        <v>6</v>
      </c>
      <c r="Q18" s="4"/>
      <c r="R18" s="4">
        <f>SUM(R7:R17)</f>
        <v>23</v>
      </c>
      <c r="S18" s="4">
        <f>SUM(S7:S17)</f>
        <v>12058.300000000003</v>
      </c>
      <c r="T18" s="9">
        <f>SUM(T7:T17)</f>
        <v>5842</v>
      </c>
      <c r="U18" s="4">
        <f>SUM(U7:U17)</f>
        <v>24</v>
      </c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21" spans="4:19" ht="25.5" customHeight="1">
      <c r="D21" s="35" t="s">
        <v>55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4" spans="1:31" ht="12.75">
      <c r="A24" s="42" t="s">
        <v>0</v>
      </c>
      <c r="B24" s="30" t="s">
        <v>1</v>
      </c>
      <c r="C24" s="36" t="s">
        <v>2</v>
      </c>
      <c r="D24" s="36" t="s">
        <v>3</v>
      </c>
      <c r="E24" s="36" t="s">
        <v>4</v>
      </c>
      <c r="F24" s="36" t="s">
        <v>5</v>
      </c>
      <c r="G24" s="36" t="s">
        <v>6</v>
      </c>
      <c r="H24" s="36" t="s">
        <v>7</v>
      </c>
      <c r="I24" s="27" t="s">
        <v>44</v>
      </c>
      <c r="J24" s="27"/>
      <c r="K24" s="27"/>
      <c r="L24" s="27"/>
      <c r="M24" s="27"/>
      <c r="N24" s="27"/>
      <c r="O24" s="27"/>
      <c r="P24" s="27"/>
      <c r="Q24" s="27"/>
      <c r="R24" s="34" t="s">
        <v>8</v>
      </c>
      <c r="S24" s="3" t="s">
        <v>21</v>
      </c>
      <c r="T24" s="3"/>
      <c r="U24" s="27" t="s">
        <v>23</v>
      </c>
      <c r="V24" s="27"/>
      <c r="W24" s="26" t="s">
        <v>34</v>
      </c>
      <c r="X24" s="26" t="s">
        <v>42</v>
      </c>
      <c r="Y24" s="26" t="s">
        <v>27</v>
      </c>
      <c r="Z24" s="26" t="s">
        <v>24</v>
      </c>
      <c r="AA24" s="27" t="s">
        <v>36</v>
      </c>
      <c r="AB24" s="27"/>
      <c r="AC24" s="27"/>
      <c r="AD24" s="27"/>
      <c r="AE24" s="26" t="s">
        <v>25</v>
      </c>
    </row>
    <row r="25" spans="1:31" ht="33.75">
      <c r="A25" s="43"/>
      <c r="B25" s="39"/>
      <c r="C25" s="37"/>
      <c r="D25" s="37"/>
      <c r="E25" s="37"/>
      <c r="F25" s="37"/>
      <c r="G25" s="37"/>
      <c r="H25" s="37"/>
      <c r="I25" s="30" t="s">
        <v>9</v>
      </c>
      <c r="J25" s="32" t="s">
        <v>10</v>
      </c>
      <c r="K25" s="33"/>
      <c r="L25" s="32" t="s">
        <v>11</v>
      </c>
      <c r="M25" s="33"/>
      <c r="N25" s="32" t="s">
        <v>12</v>
      </c>
      <c r="O25" s="33"/>
      <c r="P25" s="32" t="s">
        <v>13</v>
      </c>
      <c r="Q25" s="33"/>
      <c r="R25" s="34"/>
      <c r="S25" s="1" t="s">
        <v>14</v>
      </c>
      <c r="T25" s="1" t="s">
        <v>15</v>
      </c>
      <c r="U25" s="1" t="s">
        <v>16</v>
      </c>
      <c r="V25" s="1" t="s">
        <v>17</v>
      </c>
      <c r="W25" s="26"/>
      <c r="X25" s="26"/>
      <c r="Y25" s="26"/>
      <c r="Z25" s="26"/>
      <c r="AA25" s="1" t="s">
        <v>18</v>
      </c>
      <c r="AB25" s="1" t="s">
        <v>22</v>
      </c>
      <c r="AC25" s="1" t="s">
        <v>19</v>
      </c>
      <c r="AD25" s="1" t="s">
        <v>20</v>
      </c>
      <c r="AE25" s="26"/>
    </row>
    <row r="26" spans="1:31" ht="22.5">
      <c r="A26" s="44"/>
      <c r="B26" s="31"/>
      <c r="C26" s="38"/>
      <c r="D26" s="38"/>
      <c r="E26" s="38"/>
      <c r="F26" s="38"/>
      <c r="G26" s="38"/>
      <c r="H26" s="38"/>
      <c r="I26" s="31"/>
      <c r="J26" s="1" t="s">
        <v>45</v>
      </c>
      <c r="K26" s="1" t="s">
        <v>46</v>
      </c>
      <c r="L26" s="1" t="s">
        <v>45</v>
      </c>
      <c r="M26" s="1" t="s">
        <v>46</v>
      </c>
      <c r="N26" s="1" t="s">
        <v>45</v>
      </c>
      <c r="O26" s="1" t="s">
        <v>46</v>
      </c>
      <c r="P26" s="1" t="s">
        <v>45</v>
      </c>
      <c r="Q26" s="1" t="s">
        <v>46</v>
      </c>
      <c r="R26" s="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4">
        <v>1</v>
      </c>
      <c r="B27" s="5" t="s">
        <v>26</v>
      </c>
      <c r="C27" s="2" t="s">
        <v>29</v>
      </c>
      <c r="D27" s="2" t="s">
        <v>30</v>
      </c>
      <c r="E27" s="4">
        <v>1988</v>
      </c>
      <c r="F27" s="22">
        <v>37726</v>
      </c>
      <c r="G27" s="4"/>
      <c r="H27" s="4">
        <v>2</v>
      </c>
      <c r="I27" s="4">
        <v>6</v>
      </c>
      <c r="J27" s="4"/>
      <c r="K27" s="4"/>
      <c r="L27" s="4">
        <v>2</v>
      </c>
      <c r="M27" s="4">
        <v>95.2</v>
      </c>
      <c r="N27" s="4">
        <v>4</v>
      </c>
      <c r="O27" s="4">
        <v>256.7</v>
      </c>
      <c r="P27" s="4"/>
      <c r="Q27" s="4"/>
      <c r="R27" s="4">
        <v>1</v>
      </c>
      <c r="S27" s="4">
        <v>351.9</v>
      </c>
      <c r="T27" s="4">
        <v>198.8</v>
      </c>
      <c r="U27" s="4">
        <v>2</v>
      </c>
      <c r="V27" s="4">
        <v>28.3</v>
      </c>
      <c r="W27" s="4">
        <v>1.6</v>
      </c>
      <c r="X27" s="4">
        <v>1619</v>
      </c>
      <c r="Y27" s="17" t="s">
        <v>28</v>
      </c>
      <c r="Z27" s="4">
        <v>700</v>
      </c>
      <c r="AA27" s="4">
        <v>4220</v>
      </c>
      <c r="AB27" s="4">
        <v>484.7</v>
      </c>
      <c r="AC27" s="4">
        <v>3735.3</v>
      </c>
      <c r="AD27" s="4">
        <v>2152.5</v>
      </c>
      <c r="AE27" s="4">
        <v>42.1</v>
      </c>
    </row>
    <row r="28" spans="1:31" ht="22.5">
      <c r="A28" s="4">
        <v>2</v>
      </c>
      <c r="B28" s="5" t="s">
        <v>31</v>
      </c>
      <c r="C28" s="2" t="s">
        <v>35</v>
      </c>
      <c r="D28" s="1" t="s">
        <v>58</v>
      </c>
      <c r="E28" s="4">
        <v>2007</v>
      </c>
      <c r="F28" s="22">
        <v>39115</v>
      </c>
      <c r="G28" s="4"/>
      <c r="H28" s="4">
        <v>5</v>
      </c>
      <c r="I28" s="4">
        <v>80</v>
      </c>
      <c r="J28" s="12">
        <v>71</v>
      </c>
      <c r="K28" s="12">
        <v>2279.3</v>
      </c>
      <c r="L28" s="12">
        <v>9</v>
      </c>
      <c r="M28" s="12">
        <v>453.4</v>
      </c>
      <c r="N28" s="4"/>
      <c r="O28" s="5"/>
      <c r="P28" s="5"/>
      <c r="Q28" s="5"/>
      <c r="R28" s="4">
        <v>2</v>
      </c>
      <c r="S28" s="4">
        <v>2732.7</v>
      </c>
      <c r="T28" s="12">
        <v>1386.4</v>
      </c>
      <c r="U28" s="4">
        <v>2</v>
      </c>
      <c r="V28" s="4">
        <v>260.5</v>
      </c>
      <c r="W28" s="4">
        <v>370.5</v>
      </c>
      <c r="X28" s="4">
        <v>11548</v>
      </c>
      <c r="Y28" s="11"/>
      <c r="Z28" s="4">
        <v>1872</v>
      </c>
      <c r="AA28" s="5"/>
      <c r="AB28" s="4">
        <v>830</v>
      </c>
      <c r="AC28" s="5"/>
      <c r="AD28" s="5"/>
      <c r="AE28" s="5"/>
    </row>
    <row r="29" spans="1:31" ht="12.75">
      <c r="A29" s="4">
        <v>3</v>
      </c>
      <c r="B29" s="5" t="s">
        <v>38</v>
      </c>
      <c r="C29" s="2" t="s">
        <v>29</v>
      </c>
      <c r="D29" s="2" t="s">
        <v>39</v>
      </c>
      <c r="E29" s="4">
        <v>2005</v>
      </c>
      <c r="F29" s="22">
        <v>38442</v>
      </c>
      <c r="G29" s="5"/>
      <c r="H29" s="4">
        <v>6</v>
      </c>
      <c r="I29" s="4">
        <v>55</v>
      </c>
      <c r="J29" s="4">
        <v>55</v>
      </c>
      <c r="K29" s="4">
        <v>2282.2</v>
      </c>
      <c r="L29" s="4"/>
      <c r="M29" s="5"/>
      <c r="N29" s="5"/>
      <c r="O29" s="5"/>
      <c r="P29" s="5"/>
      <c r="Q29" s="5"/>
      <c r="R29" s="4">
        <v>2</v>
      </c>
      <c r="S29" s="4">
        <v>2282.2</v>
      </c>
      <c r="T29" s="10"/>
      <c r="U29" s="4">
        <v>2</v>
      </c>
      <c r="V29" s="4">
        <v>232.1</v>
      </c>
      <c r="W29" s="4">
        <v>806.2</v>
      </c>
      <c r="X29" s="5"/>
      <c r="Y29" s="11"/>
      <c r="Z29" s="5"/>
      <c r="AA29" s="5"/>
      <c r="AB29" s="5"/>
      <c r="AC29" s="5"/>
      <c r="AD29" s="5"/>
      <c r="AE29" s="4" t="s">
        <v>43</v>
      </c>
    </row>
    <row r="30" spans="1:31" ht="12.75">
      <c r="A30" s="4">
        <v>4</v>
      </c>
      <c r="B30" s="5" t="s">
        <v>32</v>
      </c>
      <c r="C30" s="2" t="s">
        <v>29</v>
      </c>
      <c r="D30" s="7" t="s">
        <v>40</v>
      </c>
      <c r="E30" s="4">
        <v>1978</v>
      </c>
      <c r="F30" s="22">
        <v>37411</v>
      </c>
      <c r="G30" s="4">
        <v>29</v>
      </c>
      <c r="H30" s="4">
        <v>2</v>
      </c>
      <c r="I30" s="4">
        <v>11</v>
      </c>
      <c r="J30" s="4">
        <v>2</v>
      </c>
      <c r="K30" s="4">
        <v>50.1</v>
      </c>
      <c r="L30" s="4">
        <v>5</v>
      </c>
      <c r="M30" s="4">
        <v>224.8</v>
      </c>
      <c r="N30" s="4">
        <v>4</v>
      </c>
      <c r="O30" s="4">
        <v>213.6</v>
      </c>
      <c r="P30" s="4"/>
      <c r="Q30" s="5"/>
      <c r="R30" s="4">
        <v>2</v>
      </c>
      <c r="S30" s="4">
        <v>488.5</v>
      </c>
      <c r="T30" s="4">
        <v>328.7</v>
      </c>
      <c r="U30" s="4">
        <v>2</v>
      </c>
      <c r="V30" s="4">
        <v>47.1</v>
      </c>
      <c r="W30" s="4">
        <v>4.2</v>
      </c>
      <c r="X30" s="4">
        <v>2095</v>
      </c>
      <c r="Y30" s="7" t="s">
        <v>43</v>
      </c>
      <c r="Z30" s="4" t="s">
        <v>43</v>
      </c>
      <c r="AA30" s="4">
        <v>5592</v>
      </c>
      <c r="AB30" s="4">
        <v>820.7</v>
      </c>
      <c r="AC30" s="4">
        <v>4771.3</v>
      </c>
      <c r="AD30" s="4">
        <v>4615.3</v>
      </c>
      <c r="AE30" s="4" t="s">
        <v>43</v>
      </c>
    </row>
    <row r="31" spans="1:31" ht="12.75">
      <c r="A31" s="4">
        <v>5</v>
      </c>
      <c r="B31" s="5" t="s">
        <v>33</v>
      </c>
      <c r="C31" s="2" t="s">
        <v>29</v>
      </c>
      <c r="D31" s="7" t="s">
        <v>40</v>
      </c>
      <c r="E31" s="4">
        <v>1964</v>
      </c>
      <c r="F31" s="22">
        <v>38587</v>
      </c>
      <c r="G31" s="4">
        <v>40</v>
      </c>
      <c r="H31" s="4">
        <v>2</v>
      </c>
      <c r="I31" s="4">
        <v>8</v>
      </c>
      <c r="J31" s="4"/>
      <c r="K31" s="4"/>
      <c r="L31" s="4">
        <v>4</v>
      </c>
      <c r="M31" s="4">
        <v>148.3</v>
      </c>
      <c r="N31" s="4">
        <v>4</v>
      </c>
      <c r="O31" s="4">
        <v>206.9</v>
      </c>
      <c r="P31" s="4"/>
      <c r="Q31" s="5"/>
      <c r="R31" s="4">
        <v>2</v>
      </c>
      <c r="S31" s="4">
        <v>355.2</v>
      </c>
      <c r="T31" s="4">
        <v>221.6</v>
      </c>
      <c r="U31" s="4">
        <v>2</v>
      </c>
      <c r="V31" s="4">
        <v>41.4</v>
      </c>
      <c r="W31" s="4">
        <v>3.2</v>
      </c>
      <c r="X31" s="4">
        <v>1559</v>
      </c>
      <c r="Y31" s="7" t="s">
        <v>43</v>
      </c>
      <c r="Z31" s="4" t="s">
        <v>43</v>
      </c>
      <c r="AA31" s="4">
        <v>7367.1</v>
      </c>
      <c r="AB31" s="4">
        <v>630.1</v>
      </c>
      <c r="AC31" s="4">
        <v>6737</v>
      </c>
      <c r="AD31" s="4">
        <v>2493</v>
      </c>
      <c r="AE31" s="4" t="s">
        <v>43</v>
      </c>
    </row>
    <row r="32" spans="1:31" ht="12.75">
      <c r="A32" s="4">
        <v>6</v>
      </c>
      <c r="B32" s="5" t="s">
        <v>47</v>
      </c>
      <c r="C32" s="2" t="s">
        <v>29</v>
      </c>
      <c r="D32" s="7" t="s">
        <v>40</v>
      </c>
      <c r="E32" s="4">
        <v>1993</v>
      </c>
      <c r="F32" s="22">
        <v>37461</v>
      </c>
      <c r="G32" s="4">
        <v>5</v>
      </c>
      <c r="H32" s="4">
        <v>3</v>
      </c>
      <c r="I32" s="4">
        <v>27</v>
      </c>
      <c r="J32" s="4">
        <v>3</v>
      </c>
      <c r="K32" s="4">
        <f>34.3+34.5+35.7</f>
        <v>104.5</v>
      </c>
      <c r="L32" s="4">
        <v>12</v>
      </c>
      <c r="M32" s="4">
        <f>52.1+51.9+52+51.6+54.1+50.8+52+51.6+51+50.2+51.4+54.2</f>
        <v>622.9000000000001</v>
      </c>
      <c r="N32" s="4">
        <v>9</v>
      </c>
      <c r="O32" s="4">
        <f>63+62.9+64.4+64.8+64.8+63.7+65.9+62.1+64.9</f>
        <v>576.5</v>
      </c>
      <c r="P32" s="4">
        <v>3</v>
      </c>
      <c r="Q32" s="4">
        <f>79.6+80.1+78.7</f>
        <v>238.39999999999998</v>
      </c>
      <c r="R32" s="4">
        <v>3</v>
      </c>
      <c r="S32" s="4">
        <v>1542.3</v>
      </c>
      <c r="T32" s="4">
        <v>937.5</v>
      </c>
      <c r="U32" s="4">
        <v>3</v>
      </c>
      <c r="V32" s="4">
        <v>136.5</v>
      </c>
      <c r="W32" s="4"/>
      <c r="X32" s="4">
        <v>6396</v>
      </c>
      <c r="Y32" s="2" t="s">
        <v>56</v>
      </c>
      <c r="Z32" s="4">
        <v>2082</v>
      </c>
      <c r="AA32" s="4">
        <v>3288</v>
      </c>
      <c r="AB32" s="4">
        <v>757.8</v>
      </c>
      <c r="AC32" s="4">
        <v>2530.2</v>
      </c>
      <c r="AD32" s="4">
        <v>2530.2</v>
      </c>
      <c r="AE32" s="4">
        <v>105.9</v>
      </c>
    </row>
    <row r="33" spans="1:31" s="16" customFormat="1" ht="12.75">
      <c r="A33" s="12">
        <v>7</v>
      </c>
      <c r="B33" s="13" t="s">
        <v>48</v>
      </c>
      <c r="C33" s="14" t="s">
        <v>29</v>
      </c>
      <c r="D33" s="15" t="s">
        <v>40</v>
      </c>
      <c r="E33" s="12">
        <v>1996</v>
      </c>
      <c r="F33" s="23">
        <v>37559</v>
      </c>
      <c r="G33" s="12">
        <v>4</v>
      </c>
      <c r="H33" s="12">
        <v>3</v>
      </c>
      <c r="I33" s="12">
        <v>27</v>
      </c>
      <c r="J33" s="12">
        <v>3</v>
      </c>
      <c r="K33" s="12">
        <f>35.6+35.6+36.5</f>
        <v>107.7</v>
      </c>
      <c r="L33" s="12">
        <v>12</v>
      </c>
      <c r="M33" s="12">
        <f>49.6+50.6+49.1+51.2+49.6+49.7+49.2+51.4+49.5+48.5+49.8+51</f>
        <v>599.1999999999999</v>
      </c>
      <c r="N33" s="12">
        <v>9</v>
      </c>
      <c r="O33" s="12">
        <f>63.8+66.4+67.8+63.9+68.1+65.7+62.9+68.5+67.4</f>
        <v>594.4999999999999</v>
      </c>
      <c r="P33" s="12">
        <v>3</v>
      </c>
      <c r="Q33" s="12">
        <f>78.8+79.1+78.6</f>
        <v>236.49999999999997</v>
      </c>
      <c r="R33" s="12">
        <v>3</v>
      </c>
      <c r="S33" s="12">
        <v>1537.9</v>
      </c>
      <c r="T33" s="12">
        <v>929.6</v>
      </c>
      <c r="U33" s="12">
        <v>3</v>
      </c>
      <c r="V33" s="12">
        <v>185.3</v>
      </c>
      <c r="W33" s="12"/>
      <c r="X33" s="12">
        <v>6113</v>
      </c>
      <c r="Y33" s="14" t="s">
        <v>57</v>
      </c>
      <c r="Z33" s="12">
        <v>1616</v>
      </c>
      <c r="AA33" s="12">
        <v>3805</v>
      </c>
      <c r="AB33" s="12">
        <v>848.1</v>
      </c>
      <c r="AC33" s="12">
        <v>2956.9</v>
      </c>
      <c r="AD33" s="12">
        <v>1865.2</v>
      </c>
      <c r="AE33" s="12">
        <v>1062</v>
      </c>
    </row>
    <row r="34" spans="1:31" ht="12.75">
      <c r="A34" s="4">
        <v>8</v>
      </c>
      <c r="B34" s="5" t="s">
        <v>49</v>
      </c>
      <c r="C34" s="2" t="s">
        <v>29</v>
      </c>
      <c r="D34" s="7" t="s">
        <v>40</v>
      </c>
      <c r="E34" s="4">
        <v>1970</v>
      </c>
      <c r="F34" s="22">
        <v>36692</v>
      </c>
      <c r="G34" s="4">
        <v>30</v>
      </c>
      <c r="H34" s="4">
        <v>2</v>
      </c>
      <c r="I34" s="4">
        <v>16</v>
      </c>
      <c r="J34" s="4">
        <v>2</v>
      </c>
      <c r="K34" s="4">
        <f>28.4+29.5</f>
        <v>57.9</v>
      </c>
      <c r="L34" s="4">
        <v>8</v>
      </c>
      <c r="M34" s="4">
        <f>41.8+39+40.1+40.1+39.7+39+40.2+39.8</f>
        <v>319.7</v>
      </c>
      <c r="N34" s="4">
        <v>6</v>
      </c>
      <c r="O34" s="4">
        <f>57.3+58.8+51.6+55.7+58.4+50.8</f>
        <v>332.59999999999997</v>
      </c>
      <c r="P34" s="4"/>
      <c r="Q34" s="4"/>
      <c r="R34" s="4">
        <v>2</v>
      </c>
      <c r="S34" s="4">
        <v>710.2</v>
      </c>
      <c r="T34" s="4">
        <v>463.5</v>
      </c>
      <c r="U34" s="4">
        <v>2</v>
      </c>
      <c r="V34" s="4">
        <v>55.3</v>
      </c>
      <c r="W34" s="4"/>
      <c r="X34" s="4">
        <v>2726</v>
      </c>
      <c r="Y34" s="4" t="s">
        <v>43</v>
      </c>
      <c r="Z34" s="4" t="s">
        <v>43</v>
      </c>
      <c r="AA34" s="4">
        <v>2616</v>
      </c>
      <c r="AB34" s="4">
        <v>665.6</v>
      </c>
      <c r="AC34" s="4">
        <v>1950.4</v>
      </c>
      <c r="AD34" s="4">
        <v>1950.4</v>
      </c>
      <c r="AE34" s="4" t="s">
        <v>43</v>
      </c>
    </row>
    <row r="35" spans="1:31" s="16" customFormat="1" ht="12.75">
      <c r="A35" s="12">
        <v>9</v>
      </c>
      <c r="B35" s="13" t="s">
        <v>50</v>
      </c>
      <c r="C35" s="14" t="s">
        <v>29</v>
      </c>
      <c r="D35" s="15" t="s">
        <v>40</v>
      </c>
      <c r="E35" s="12">
        <v>1972</v>
      </c>
      <c r="F35" s="23">
        <v>36762</v>
      </c>
      <c r="G35" s="12">
        <v>46</v>
      </c>
      <c r="H35" s="12">
        <v>2</v>
      </c>
      <c r="I35" s="12">
        <v>16</v>
      </c>
      <c r="J35" s="12">
        <v>2</v>
      </c>
      <c r="K35" s="12">
        <f>29.4+30</f>
        <v>59.4</v>
      </c>
      <c r="L35" s="12">
        <v>8</v>
      </c>
      <c r="M35" s="12">
        <f>39.6+41.6+41+39.8+40.7+40.7+39.4+40.4</f>
        <v>323.19999999999993</v>
      </c>
      <c r="N35" s="12">
        <v>6</v>
      </c>
      <c r="O35" s="12">
        <f>57+56.2+51.2+57+60.2+49.4</f>
        <v>331</v>
      </c>
      <c r="P35" s="12"/>
      <c r="Q35" s="12"/>
      <c r="R35" s="12">
        <v>2</v>
      </c>
      <c r="S35" s="12">
        <v>713.6</v>
      </c>
      <c r="T35" s="12">
        <v>470.9</v>
      </c>
      <c r="U35" s="12">
        <v>2</v>
      </c>
      <c r="V35" s="12">
        <v>58.8</v>
      </c>
      <c r="W35" s="12"/>
      <c r="X35" s="12">
        <v>2773</v>
      </c>
      <c r="Y35" s="12" t="s">
        <v>43</v>
      </c>
      <c r="Z35" s="12" t="s">
        <v>43</v>
      </c>
      <c r="AA35" s="12">
        <v>3092</v>
      </c>
      <c r="AB35" s="12">
        <v>650.4</v>
      </c>
      <c r="AC35" s="12">
        <v>2441.6</v>
      </c>
      <c r="AD35" s="12">
        <v>808</v>
      </c>
      <c r="AE35" s="12">
        <v>20.16</v>
      </c>
    </row>
    <row r="36" spans="1:31" s="16" customFormat="1" ht="12.75">
      <c r="A36" s="12">
        <v>10</v>
      </c>
      <c r="B36" s="13" t="s">
        <v>51</v>
      </c>
      <c r="C36" s="14" t="s">
        <v>29</v>
      </c>
      <c r="D36" s="15" t="s">
        <v>40</v>
      </c>
      <c r="E36" s="12">
        <v>1974</v>
      </c>
      <c r="F36" s="23">
        <v>36853</v>
      </c>
      <c r="G36" s="12">
        <v>35</v>
      </c>
      <c r="H36" s="12">
        <v>2</v>
      </c>
      <c r="I36" s="12">
        <v>16</v>
      </c>
      <c r="J36" s="12">
        <v>2</v>
      </c>
      <c r="K36" s="12">
        <f>30.9+30.2</f>
        <v>61.099999999999994</v>
      </c>
      <c r="L36" s="12">
        <v>8</v>
      </c>
      <c r="M36" s="12">
        <f>40.6+39.2+42.5+39.8+41+40.8+39.1+40.6</f>
        <v>323.6000000000001</v>
      </c>
      <c r="N36" s="12">
        <v>6</v>
      </c>
      <c r="O36" s="12">
        <f>50+58+58.1+56.6+49.9+60.3</f>
        <v>332.9</v>
      </c>
      <c r="P36" s="12"/>
      <c r="Q36" s="12"/>
      <c r="R36" s="12">
        <v>2</v>
      </c>
      <c r="S36" s="12">
        <v>718.42</v>
      </c>
      <c r="T36" s="12">
        <v>474.1</v>
      </c>
      <c r="U36" s="12">
        <v>2</v>
      </c>
      <c r="V36" s="12">
        <v>56.3</v>
      </c>
      <c r="W36" s="12"/>
      <c r="X36" s="12">
        <v>2894</v>
      </c>
      <c r="Y36" s="12"/>
      <c r="Z36" s="12"/>
      <c r="AA36" s="12">
        <v>5875</v>
      </c>
      <c r="AB36" s="12">
        <v>1246.1</v>
      </c>
      <c r="AC36" s="12">
        <v>4628.9</v>
      </c>
      <c r="AD36" s="12">
        <v>2664.9</v>
      </c>
      <c r="AE36" s="12">
        <v>23.04</v>
      </c>
    </row>
    <row r="37" spans="1:31" s="16" customFormat="1" ht="12.75">
      <c r="A37" s="12">
        <v>11</v>
      </c>
      <c r="B37" s="13" t="s">
        <v>52</v>
      </c>
      <c r="C37" s="14" t="s">
        <v>29</v>
      </c>
      <c r="D37" s="15" t="s">
        <v>40</v>
      </c>
      <c r="E37" s="12">
        <v>1970</v>
      </c>
      <c r="F37" s="23">
        <v>36693</v>
      </c>
      <c r="G37" s="12">
        <v>40</v>
      </c>
      <c r="H37" s="12">
        <v>2</v>
      </c>
      <c r="I37" s="12">
        <v>16</v>
      </c>
      <c r="J37" s="12">
        <v>3</v>
      </c>
      <c r="K37" s="12">
        <f>30.1+29.4+30.5</f>
        <v>90</v>
      </c>
      <c r="L37" s="12">
        <v>7</v>
      </c>
      <c r="M37" s="12">
        <f>40+40.9+39.4+38.5+39.9+41.4+39.7</f>
        <v>279.8</v>
      </c>
      <c r="N37" s="12">
        <v>6</v>
      </c>
      <c r="O37" s="12">
        <f>59.8+60.8+50.5+57.3+58.8+51.2</f>
        <v>338.4</v>
      </c>
      <c r="P37" s="12" t="s">
        <v>54</v>
      </c>
      <c r="Q37" s="12"/>
      <c r="R37" s="12">
        <v>2</v>
      </c>
      <c r="S37" s="12">
        <v>708.2</v>
      </c>
      <c r="T37" s="12">
        <v>465.6</v>
      </c>
      <c r="U37" s="12">
        <v>2</v>
      </c>
      <c r="V37" s="12">
        <v>28.6</v>
      </c>
      <c r="W37" s="12"/>
      <c r="X37" s="12">
        <v>2733</v>
      </c>
      <c r="Y37" s="14" t="s">
        <v>59</v>
      </c>
      <c r="Z37" s="12">
        <v>1265</v>
      </c>
      <c r="AA37" s="12">
        <v>5375</v>
      </c>
      <c r="AB37" s="12">
        <v>1001.7</v>
      </c>
      <c r="AC37" s="12">
        <v>4373.3</v>
      </c>
      <c r="AD37" s="12">
        <v>4373.3</v>
      </c>
      <c r="AE37" s="12" t="s">
        <v>43</v>
      </c>
    </row>
    <row r="38" spans="1:31" ht="12.75">
      <c r="A38" s="5"/>
      <c r="B38" s="5" t="s">
        <v>41</v>
      </c>
      <c r="C38" s="5"/>
      <c r="D38" s="5"/>
      <c r="E38" s="5"/>
      <c r="F38" s="5"/>
      <c r="G38" s="5"/>
      <c r="H38" s="5"/>
      <c r="I38" s="4">
        <f>SUM(I27:I37)</f>
        <v>278</v>
      </c>
      <c r="J38" s="4">
        <f>SUM(J28:J37)</f>
        <v>143</v>
      </c>
      <c r="K38" s="4">
        <f aca="true" t="shared" si="1" ref="K38:P38">SUM(K27:K37)</f>
        <v>5092.2</v>
      </c>
      <c r="L38" s="4">
        <f>SUM(L27:L37)</f>
        <v>75</v>
      </c>
      <c r="M38" s="4">
        <f t="shared" si="1"/>
        <v>3390.1</v>
      </c>
      <c r="N38" s="4">
        <f>SUM(N27:N37)</f>
        <v>54</v>
      </c>
      <c r="O38" s="4">
        <f t="shared" si="1"/>
        <v>3183.1</v>
      </c>
      <c r="P38" s="4">
        <f t="shared" si="1"/>
        <v>6</v>
      </c>
      <c r="Q38" s="4">
        <f>SUM(Q32:Q37)</f>
        <v>474.9</v>
      </c>
      <c r="R38" s="4">
        <f>SUM(R27:R37)</f>
        <v>23</v>
      </c>
      <c r="S38" s="4">
        <f>SUM(S27:S37)</f>
        <v>12141.12</v>
      </c>
      <c r="T38" s="9">
        <f>SUM(T27:T37)</f>
        <v>5876.700000000001</v>
      </c>
      <c r="U38" s="4">
        <f>SUM(U27:U37)</f>
        <v>24</v>
      </c>
      <c r="V38" s="5">
        <f>SUM(V27:V37)</f>
        <v>1130.1999999999998</v>
      </c>
      <c r="W38" s="5"/>
      <c r="X38" s="4">
        <f>SUM(X27:X37)</f>
        <v>40456</v>
      </c>
      <c r="Y38" s="5"/>
      <c r="Z38" s="5"/>
      <c r="AA38" s="5">
        <f>SUM(AA27:AA37)</f>
        <v>41230.1</v>
      </c>
      <c r="AB38" s="5">
        <f>SUM(AB27:AB37)</f>
        <v>7935.2</v>
      </c>
      <c r="AC38" s="5">
        <f>SUM(AC27:AC37)</f>
        <v>34124.9</v>
      </c>
      <c r="AD38" s="5">
        <f>SUM(AD27:AD37)</f>
        <v>23452.8</v>
      </c>
      <c r="AE38" s="5"/>
    </row>
  </sheetData>
  <sheetProtection/>
  <mergeCells count="46">
    <mergeCell ref="P25:Q25"/>
    <mergeCell ref="I25:I26"/>
    <mergeCell ref="J25:K25"/>
    <mergeCell ref="L25:M25"/>
    <mergeCell ref="N25:O25"/>
    <mergeCell ref="Y24:Y25"/>
    <mergeCell ref="Z24:Z25"/>
    <mergeCell ref="AA24:AD24"/>
    <mergeCell ref="AE24:AE25"/>
    <mergeCell ref="R24:R25"/>
    <mergeCell ref="U24:V24"/>
    <mergeCell ref="W24:W25"/>
    <mergeCell ref="X24:X25"/>
    <mergeCell ref="D21:S21"/>
    <mergeCell ref="A24:A26"/>
    <mergeCell ref="B24:B26"/>
    <mergeCell ref="C24:C26"/>
    <mergeCell ref="D24:D26"/>
    <mergeCell ref="E24:E26"/>
    <mergeCell ref="F24:F26"/>
    <mergeCell ref="G24:G26"/>
    <mergeCell ref="H24:H26"/>
    <mergeCell ref="I24:Q24"/>
    <mergeCell ref="P5:Q5"/>
    <mergeCell ref="I5:I6"/>
    <mergeCell ref="J5:K5"/>
    <mergeCell ref="L5:M5"/>
    <mergeCell ref="N5:O5"/>
    <mergeCell ref="Y4:Y5"/>
    <mergeCell ref="Z4:Z5"/>
    <mergeCell ref="AA4:AD4"/>
    <mergeCell ref="AE4:AE5"/>
    <mergeCell ref="R4:R5"/>
    <mergeCell ref="U4:V4"/>
    <mergeCell ref="W4:W5"/>
    <mergeCell ref="X4:X5"/>
    <mergeCell ref="D1:S1"/>
    <mergeCell ref="A4:A6"/>
    <mergeCell ref="B4:B6"/>
    <mergeCell ref="C4:C6"/>
    <mergeCell ref="D4:D6"/>
    <mergeCell ref="E4:E6"/>
    <mergeCell ref="F4:F6"/>
    <mergeCell ref="G4:G6"/>
    <mergeCell ref="H4:H6"/>
    <mergeCell ref="I4:Q4"/>
  </mergeCells>
  <printOptions/>
  <pageMargins left="0.25" right="0.21" top="0.47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3">
      <selection activeCell="H39" sqref="H39"/>
    </sheetView>
  </sheetViews>
  <sheetFormatPr defaultColWidth="9.140625" defaultRowHeight="12.75"/>
  <cols>
    <col min="1" max="1" width="3.28125" style="0" customWidth="1"/>
    <col min="2" max="2" width="19.57421875" style="0" customWidth="1"/>
    <col min="5" max="5" width="5.421875" style="0" customWidth="1"/>
    <col min="7" max="7" width="5.140625" style="0" customWidth="1"/>
    <col min="8" max="8" width="6.00390625" style="0" customWidth="1"/>
    <col min="9" max="9" width="6.8515625" style="0" customWidth="1"/>
    <col min="10" max="10" width="6.57421875" style="0" customWidth="1"/>
    <col min="11" max="11" width="7.7109375" style="0" customWidth="1"/>
    <col min="12" max="12" width="6.57421875" style="0" customWidth="1"/>
    <col min="13" max="13" width="7.57421875" style="0" customWidth="1"/>
    <col min="14" max="14" width="6.28125" style="0" customWidth="1"/>
    <col min="15" max="15" width="7.140625" style="0" customWidth="1"/>
    <col min="16" max="16" width="6.421875" style="0" customWidth="1"/>
    <col min="17" max="17" width="7.7109375" style="0" customWidth="1"/>
    <col min="18" max="18" width="8.00390625" style="0" customWidth="1"/>
    <col min="19" max="19" width="8.140625" style="0" customWidth="1"/>
    <col min="20" max="20" width="7.28125" style="0" customWidth="1"/>
  </cols>
  <sheetData>
    <row r="1" spans="4:19" ht="37.5" customHeight="1">
      <c r="D1" s="35" t="s">
        <v>66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4" spans="1:20" ht="12.75">
      <c r="A4" s="30" t="s">
        <v>0</v>
      </c>
      <c r="B4" s="30" t="s">
        <v>1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27" t="s">
        <v>44</v>
      </c>
      <c r="J4" s="27"/>
      <c r="K4" s="27"/>
      <c r="L4" s="27"/>
      <c r="M4" s="27"/>
      <c r="N4" s="27"/>
      <c r="O4" s="27"/>
      <c r="P4" s="27"/>
      <c r="Q4" s="27"/>
      <c r="R4" s="40" t="s">
        <v>8</v>
      </c>
      <c r="S4" s="28" t="s">
        <v>21</v>
      </c>
      <c r="T4" s="29"/>
    </row>
    <row r="5" spans="1:20" ht="22.5">
      <c r="A5" s="39"/>
      <c r="B5" s="39"/>
      <c r="C5" s="37"/>
      <c r="D5" s="37"/>
      <c r="E5" s="37"/>
      <c r="F5" s="37"/>
      <c r="G5" s="37"/>
      <c r="H5" s="37"/>
      <c r="I5" s="30" t="s">
        <v>9</v>
      </c>
      <c r="J5" s="32" t="s">
        <v>10</v>
      </c>
      <c r="K5" s="33"/>
      <c r="L5" s="32" t="s">
        <v>11</v>
      </c>
      <c r="M5" s="33"/>
      <c r="N5" s="32" t="s">
        <v>12</v>
      </c>
      <c r="O5" s="33"/>
      <c r="P5" s="32" t="s">
        <v>13</v>
      </c>
      <c r="Q5" s="33"/>
      <c r="R5" s="41"/>
      <c r="S5" s="1" t="s">
        <v>14</v>
      </c>
      <c r="T5" s="1" t="s">
        <v>15</v>
      </c>
    </row>
    <row r="6" spans="1:20" ht="22.5">
      <c r="A6" s="31"/>
      <c r="B6" s="31"/>
      <c r="C6" s="38"/>
      <c r="D6" s="38"/>
      <c r="E6" s="38"/>
      <c r="F6" s="38"/>
      <c r="G6" s="38"/>
      <c r="H6" s="38"/>
      <c r="I6" s="31"/>
      <c r="J6" s="1" t="s">
        <v>45</v>
      </c>
      <c r="K6" s="1" t="s">
        <v>46</v>
      </c>
      <c r="L6" s="1" t="s">
        <v>45</v>
      </c>
      <c r="M6" s="1" t="s">
        <v>46</v>
      </c>
      <c r="N6" s="1" t="s">
        <v>45</v>
      </c>
      <c r="O6" s="1" t="s">
        <v>46</v>
      </c>
      <c r="P6" s="1" t="s">
        <v>45</v>
      </c>
      <c r="Q6" s="1" t="s">
        <v>46</v>
      </c>
      <c r="R6" s="8"/>
      <c r="S6" s="1"/>
      <c r="T6" s="1"/>
    </row>
    <row r="7" spans="1:20" ht="12.75">
      <c r="A7" s="2">
        <v>1</v>
      </c>
      <c r="B7" s="18" t="s">
        <v>26</v>
      </c>
      <c r="C7" s="2" t="s">
        <v>29</v>
      </c>
      <c r="D7" s="2" t="s">
        <v>30</v>
      </c>
      <c r="E7" s="2">
        <v>1988</v>
      </c>
      <c r="F7" s="24">
        <v>37726</v>
      </c>
      <c r="G7" s="2"/>
      <c r="H7" s="2">
        <v>2</v>
      </c>
      <c r="I7" s="2">
        <v>6</v>
      </c>
      <c r="J7" s="2"/>
      <c r="K7" s="2"/>
      <c r="L7" s="2">
        <v>2</v>
      </c>
      <c r="M7" s="2">
        <v>95.2</v>
      </c>
      <c r="N7" s="2">
        <v>4</v>
      </c>
      <c r="O7" s="2">
        <v>256.7</v>
      </c>
      <c r="P7" s="2"/>
      <c r="Q7" s="2"/>
      <c r="R7" s="2">
        <v>1</v>
      </c>
      <c r="S7" s="2">
        <v>351.9</v>
      </c>
      <c r="T7" s="2">
        <v>198.8</v>
      </c>
    </row>
    <row r="8" spans="1:20" ht="22.5">
      <c r="A8" s="2">
        <v>2</v>
      </c>
      <c r="B8" s="18" t="s">
        <v>31</v>
      </c>
      <c r="C8" s="2" t="s">
        <v>35</v>
      </c>
      <c r="D8" s="1" t="s">
        <v>58</v>
      </c>
      <c r="E8" s="2">
        <v>2007</v>
      </c>
      <c r="F8" s="24">
        <v>39115</v>
      </c>
      <c r="G8" s="2"/>
      <c r="H8" s="2">
        <v>5</v>
      </c>
      <c r="I8" s="2">
        <v>80</v>
      </c>
      <c r="J8" s="14">
        <v>71</v>
      </c>
      <c r="K8" s="14">
        <v>2279.3</v>
      </c>
      <c r="L8" s="14">
        <v>9</v>
      </c>
      <c r="M8" s="14">
        <v>453.4</v>
      </c>
      <c r="N8" s="2"/>
      <c r="O8" s="18"/>
      <c r="P8" s="18"/>
      <c r="Q8" s="18"/>
      <c r="R8" s="2">
        <v>2</v>
      </c>
      <c r="S8" s="2">
        <v>2732.7</v>
      </c>
      <c r="T8" s="14">
        <v>1386.4</v>
      </c>
    </row>
    <row r="9" spans="1:20" ht="12.75">
      <c r="A9" s="2">
        <v>3</v>
      </c>
      <c r="B9" s="18" t="s">
        <v>38</v>
      </c>
      <c r="C9" s="2" t="s">
        <v>29</v>
      </c>
      <c r="D9" s="2" t="s">
        <v>39</v>
      </c>
      <c r="E9" s="2">
        <v>2005</v>
      </c>
      <c r="F9" s="24">
        <v>38442</v>
      </c>
      <c r="G9" s="18"/>
      <c r="H9" s="2">
        <v>6</v>
      </c>
      <c r="I9" s="2">
        <v>55</v>
      </c>
      <c r="J9" s="2">
        <v>55</v>
      </c>
      <c r="K9" s="2">
        <v>2282.2</v>
      </c>
      <c r="L9" s="2"/>
      <c r="M9" s="18"/>
      <c r="N9" s="18"/>
      <c r="O9" s="18"/>
      <c r="P9" s="18"/>
      <c r="Q9" s="18"/>
      <c r="R9" s="2">
        <v>2</v>
      </c>
      <c r="S9" s="2">
        <v>2282.2</v>
      </c>
      <c r="T9" s="19"/>
    </row>
    <row r="10" spans="1:20" ht="12.75">
      <c r="A10" s="2">
        <v>4</v>
      </c>
      <c r="B10" s="18" t="s">
        <v>32</v>
      </c>
      <c r="C10" s="2" t="s">
        <v>29</v>
      </c>
      <c r="D10" s="2" t="s">
        <v>40</v>
      </c>
      <c r="E10" s="2">
        <v>1978</v>
      </c>
      <c r="F10" s="24">
        <v>37411</v>
      </c>
      <c r="G10" s="2">
        <v>29</v>
      </c>
      <c r="H10" s="2">
        <v>2</v>
      </c>
      <c r="I10" s="2">
        <v>11</v>
      </c>
      <c r="J10" s="2">
        <v>2</v>
      </c>
      <c r="K10" s="2">
        <v>50.1</v>
      </c>
      <c r="L10" s="2">
        <v>5</v>
      </c>
      <c r="M10" s="2">
        <v>224.8</v>
      </c>
      <c r="N10" s="2">
        <v>4</v>
      </c>
      <c r="O10" s="2">
        <v>213.6</v>
      </c>
      <c r="P10" s="2"/>
      <c r="Q10" s="18"/>
      <c r="R10" s="2">
        <v>2</v>
      </c>
      <c r="S10" s="2">
        <v>488.5</v>
      </c>
      <c r="T10" s="2">
        <v>328.7</v>
      </c>
    </row>
    <row r="11" spans="1:20" ht="12.75">
      <c r="A11" s="2">
        <v>5</v>
      </c>
      <c r="B11" s="18" t="s">
        <v>33</v>
      </c>
      <c r="C11" s="2" t="s">
        <v>29</v>
      </c>
      <c r="D11" s="2" t="s">
        <v>40</v>
      </c>
      <c r="E11" s="2">
        <v>1964</v>
      </c>
      <c r="F11" s="24">
        <v>38587</v>
      </c>
      <c r="G11" s="2">
        <v>40</v>
      </c>
      <c r="H11" s="2">
        <v>2</v>
      </c>
      <c r="I11" s="2">
        <v>8</v>
      </c>
      <c r="J11" s="2"/>
      <c r="K11" s="2"/>
      <c r="L11" s="2">
        <v>4</v>
      </c>
      <c r="M11" s="2">
        <v>148.3</v>
      </c>
      <c r="N11" s="2">
        <v>4</v>
      </c>
      <c r="O11" s="2">
        <v>206.9</v>
      </c>
      <c r="P11" s="2"/>
      <c r="Q11" s="18"/>
      <c r="R11" s="2">
        <v>2</v>
      </c>
      <c r="S11" s="2">
        <v>355.2</v>
      </c>
      <c r="T11" s="2">
        <v>221.6</v>
      </c>
    </row>
    <row r="12" spans="1:20" ht="12.75">
      <c r="A12" s="2">
        <v>6</v>
      </c>
      <c r="B12" s="18" t="s">
        <v>47</v>
      </c>
      <c r="C12" s="2" t="s">
        <v>29</v>
      </c>
      <c r="D12" s="2" t="s">
        <v>40</v>
      </c>
      <c r="E12" s="2">
        <v>1993</v>
      </c>
      <c r="F12" s="24">
        <v>37461</v>
      </c>
      <c r="G12" s="2">
        <v>5</v>
      </c>
      <c r="H12" s="2">
        <v>3</v>
      </c>
      <c r="I12" s="2">
        <v>27</v>
      </c>
      <c r="J12" s="2">
        <v>3</v>
      </c>
      <c r="K12" s="2">
        <f>34.3+34.5+35.7</f>
        <v>104.5</v>
      </c>
      <c r="L12" s="2">
        <v>12</v>
      </c>
      <c r="M12" s="2">
        <f>52.1+51.9+52+51.6+54.1+50.8+52+51.6+51+50.2+51.4+54.2</f>
        <v>622.9000000000001</v>
      </c>
      <c r="N12" s="2">
        <v>9</v>
      </c>
      <c r="O12" s="2">
        <f>63+62.9+64.4+64.8+64.8+63.7+65.9+62.1+64.9</f>
        <v>576.5</v>
      </c>
      <c r="P12" s="2">
        <v>3</v>
      </c>
      <c r="Q12" s="2">
        <f>79.6+80.1+78.7</f>
        <v>238.39999999999998</v>
      </c>
      <c r="R12" s="2">
        <v>3</v>
      </c>
      <c r="S12" s="2">
        <v>1542.3</v>
      </c>
      <c r="T12" s="2">
        <v>937.5</v>
      </c>
    </row>
    <row r="13" spans="1:20" ht="12.75">
      <c r="A13" s="2">
        <v>7</v>
      </c>
      <c r="B13" s="20" t="s">
        <v>60</v>
      </c>
      <c r="C13" s="2" t="s">
        <v>29</v>
      </c>
      <c r="D13" s="2" t="s">
        <v>40</v>
      </c>
      <c r="E13" s="2">
        <v>1999</v>
      </c>
      <c r="F13" s="24">
        <v>36479</v>
      </c>
      <c r="G13" s="2"/>
      <c r="H13" s="2">
        <v>3</v>
      </c>
      <c r="I13" s="2">
        <v>27</v>
      </c>
      <c r="J13" s="2">
        <v>3</v>
      </c>
      <c r="K13" s="2">
        <v>107.1</v>
      </c>
      <c r="L13" s="2">
        <v>12</v>
      </c>
      <c r="M13" s="2">
        <v>624</v>
      </c>
      <c r="N13" s="2">
        <v>9</v>
      </c>
      <c r="O13" s="2">
        <v>575.1</v>
      </c>
      <c r="P13" s="2">
        <v>3</v>
      </c>
      <c r="Q13" s="2">
        <v>236.9</v>
      </c>
      <c r="R13" s="2"/>
      <c r="S13" s="2">
        <v>1543.1</v>
      </c>
      <c r="T13" s="2">
        <v>931.3</v>
      </c>
    </row>
    <row r="14" spans="1:20" ht="12.75">
      <c r="A14" s="14">
        <v>8</v>
      </c>
      <c r="B14" s="20" t="s">
        <v>48</v>
      </c>
      <c r="C14" s="14" t="s">
        <v>29</v>
      </c>
      <c r="D14" s="14" t="s">
        <v>40</v>
      </c>
      <c r="E14" s="14">
        <v>1996</v>
      </c>
      <c r="F14" s="25">
        <v>37559</v>
      </c>
      <c r="G14" s="14">
        <v>4</v>
      </c>
      <c r="H14" s="14">
        <v>3</v>
      </c>
      <c r="I14" s="14">
        <v>27</v>
      </c>
      <c r="J14" s="14">
        <v>3</v>
      </c>
      <c r="K14" s="14">
        <f>35.6+35.6+36.5</f>
        <v>107.7</v>
      </c>
      <c r="L14" s="14">
        <v>12</v>
      </c>
      <c r="M14" s="14">
        <f>49.6+50.6+49.1+51.2+49.6+49.7+49.2+51.4+49.5+48.5+49.8+51</f>
        <v>599.1999999999999</v>
      </c>
      <c r="N14" s="14">
        <v>9</v>
      </c>
      <c r="O14" s="14">
        <f>63.8+66.4+67.8+63.9+68.1+65.7+62.9+68.5+67.4</f>
        <v>594.4999999999999</v>
      </c>
      <c r="P14" s="14">
        <v>3</v>
      </c>
      <c r="Q14" s="14">
        <f>78.8+79.1+78.6</f>
        <v>236.49999999999997</v>
      </c>
      <c r="R14" s="14">
        <v>3</v>
      </c>
      <c r="S14" s="14">
        <v>1537.9</v>
      </c>
      <c r="T14" s="14">
        <v>929.6</v>
      </c>
    </row>
    <row r="15" spans="1:20" ht="12.75">
      <c r="A15" s="2">
        <v>9</v>
      </c>
      <c r="B15" s="18" t="s">
        <v>49</v>
      </c>
      <c r="C15" s="2" t="s">
        <v>29</v>
      </c>
      <c r="D15" s="2" t="s">
        <v>40</v>
      </c>
      <c r="E15" s="2">
        <v>1970</v>
      </c>
      <c r="F15" s="24">
        <v>36692</v>
      </c>
      <c r="G15" s="2">
        <v>30</v>
      </c>
      <c r="H15" s="2">
        <v>2</v>
      </c>
      <c r="I15" s="2">
        <v>16</v>
      </c>
      <c r="J15" s="2">
        <v>2</v>
      </c>
      <c r="K15" s="2">
        <f>28.4+29.5</f>
        <v>57.9</v>
      </c>
      <c r="L15" s="2">
        <v>8</v>
      </c>
      <c r="M15" s="2">
        <f>41.8+39+40.1+40.1+39.7+39+40.2+39.8</f>
        <v>319.7</v>
      </c>
      <c r="N15" s="2">
        <v>6</v>
      </c>
      <c r="O15" s="2">
        <f>57.3+58.8+51.6+55.7+58.4+50.8</f>
        <v>332.59999999999997</v>
      </c>
      <c r="P15" s="2"/>
      <c r="Q15" s="2"/>
      <c r="R15" s="2">
        <v>2</v>
      </c>
      <c r="S15" s="2">
        <v>710.2</v>
      </c>
      <c r="T15" s="2">
        <v>463.5</v>
      </c>
    </row>
    <row r="16" spans="1:20" ht="12.75">
      <c r="A16" s="14">
        <v>10</v>
      </c>
      <c r="B16" s="20" t="s">
        <v>50</v>
      </c>
      <c r="C16" s="14" t="s">
        <v>29</v>
      </c>
      <c r="D16" s="14" t="s">
        <v>40</v>
      </c>
      <c r="E16" s="14">
        <v>1972</v>
      </c>
      <c r="F16" s="25">
        <v>36762</v>
      </c>
      <c r="G16" s="14">
        <v>46</v>
      </c>
      <c r="H16" s="14">
        <v>2</v>
      </c>
      <c r="I16" s="14">
        <v>16</v>
      </c>
      <c r="J16" s="14">
        <v>2</v>
      </c>
      <c r="K16" s="14">
        <f>29.4+30</f>
        <v>59.4</v>
      </c>
      <c r="L16" s="14">
        <v>8</v>
      </c>
      <c r="M16" s="14">
        <f>39.6+41.6+41+39.8+40.7+40.7+39.4+40.4</f>
        <v>323.19999999999993</v>
      </c>
      <c r="N16" s="14">
        <v>6</v>
      </c>
      <c r="O16" s="14">
        <f>57+56.2+51.2+57+60.2+49.4</f>
        <v>331</v>
      </c>
      <c r="P16" s="14"/>
      <c r="Q16" s="14"/>
      <c r="R16" s="14">
        <v>2</v>
      </c>
      <c r="S16" s="14">
        <v>713.6</v>
      </c>
      <c r="T16" s="14">
        <v>470.9</v>
      </c>
    </row>
    <row r="17" spans="1:20" ht="12.75">
      <c r="A17" s="14">
        <v>11</v>
      </c>
      <c r="B17" s="20" t="s">
        <v>51</v>
      </c>
      <c r="C17" s="14" t="s">
        <v>29</v>
      </c>
      <c r="D17" s="14" t="s">
        <v>40</v>
      </c>
      <c r="E17" s="14">
        <v>1974</v>
      </c>
      <c r="F17" s="25">
        <v>36853</v>
      </c>
      <c r="G17" s="14">
        <v>35</v>
      </c>
      <c r="H17" s="14">
        <v>2</v>
      </c>
      <c r="I17" s="14">
        <v>16</v>
      </c>
      <c r="J17" s="14">
        <v>2</v>
      </c>
      <c r="K17" s="14">
        <f>30.9+30.2</f>
        <v>61.099999999999994</v>
      </c>
      <c r="L17" s="14">
        <v>8</v>
      </c>
      <c r="M17" s="14">
        <f>40.6+39.2+42.5+39.8+41+40.8+39.1+40.6</f>
        <v>323.6000000000001</v>
      </c>
      <c r="N17" s="14">
        <v>6</v>
      </c>
      <c r="O17" s="14">
        <f>50+58+58.1+56.6+49.9+60.3</f>
        <v>332.9</v>
      </c>
      <c r="P17" s="14"/>
      <c r="Q17" s="14" t="s">
        <v>64</v>
      </c>
      <c r="R17" s="14">
        <v>2</v>
      </c>
      <c r="S17" s="14">
        <v>718.42</v>
      </c>
      <c r="T17" s="14">
        <v>474.1</v>
      </c>
    </row>
    <row r="18" spans="1:20" ht="12.75">
      <c r="A18" s="14">
        <v>12</v>
      </c>
      <c r="B18" s="20" t="s">
        <v>52</v>
      </c>
      <c r="C18" s="14" t="s">
        <v>29</v>
      </c>
      <c r="D18" s="14" t="s">
        <v>40</v>
      </c>
      <c r="E18" s="14">
        <v>1970</v>
      </c>
      <c r="F18" s="25">
        <v>36693</v>
      </c>
      <c r="G18" s="14">
        <v>40</v>
      </c>
      <c r="H18" s="14">
        <v>2</v>
      </c>
      <c r="I18" s="14">
        <v>16</v>
      </c>
      <c r="J18" s="14">
        <v>3</v>
      </c>
      <c r="K18" s="14">
        <f>30.1+29.4+30.5</f>
        <v>90</v>
      </c>
      <c r="L18" s="14">
        <v>7</v>
      </c>
      <c r="M18" s="14">
        <f>40+40.9+39.4+38.5+39.9+41.4+39.7</f>
        <v>279.8</v>
      </c>
      <c r="N18" s="14">
        <v>6</v>
      </c>
      <c r="O18" s="14">
        <f>59.8+60.8+50.5+57.3+58.8+51.2</f>
        <v>338.4</v>
      </c>
      <c r="P18" s="14" t="s">
        <v>54</v>
      </c>
      <c r="Q18" s="14"/>
      <c r="R18" s="14">
        <v>2</v>
      </c>
      <c r="S18" s="14">
        <v>708.2</v>
      </c>
      <c r="T18" s="14">
        <v>465.6</v>
      </c>
    </row>
    <row r="19" spans="1:20" ht="12.75">
      <c r="A19" s="18"/>
      <c r="B19" s="18" t="s">
        <v>41</v>
      </c>
      <c r="C19" s="18"/>
      <c r="D19" s="18"/>
      <c r="E19" s="18"/>
      <c r="F19" s="18"/>
      <c r="G19" s="18"/>
      <c r="H19" s="18"/>
      <c r="I19" s="2">
        <f>SUM(I7:I18)</f>
        <v>305</v>
      </c>
      <c r="J19" s="2">
        <f>SUM(J8:J18)</f>
        <v>146</v>
      </c>
      <c r="K19" s="2">
        <f aca="true" t="shared" si="0" ref="K19:P19">SUM(K7:K18)</f>
        <v>5199.3</v>
      </c>
      <c r="L19" s="2">
        <f t="shared" si="0"/>
        <v>87</v>
      </c>
      <c r="M19" s="2">
        <f t="shared" si="0"/>
        <v>4014.1</v>
      </c>
      <c r="N19" s="2">
        <f t="shared" si="0"/>
        <v>63</v>
      </c>
      <c r="O19" s="2">
        <f t="shared" si="0"/>
        <v>3758.2</v>
      </c>
      <c r="P19" s="2">
        <f t="shared" si="0"/>
        <v>9</v>
      </c>
      <c r="Q19" s="2">
        <f>SUM(Q12:Q18)</f>
        <v>711.8</v>
      </c>
      <c r="R19" s="2">
        <f>SUM(R7:R18)</f>
        <v>23</v>
      </c>
      <c r="S19" s="2">
        <f>SUM(S7:S18)</f>
        <v>13684.220000000001</v>
      </c>
      <c r="T19" s="21">
        <f>SUM(T7:T18)</f>
        <v>6808.000000000001</v>
      </c>
    </row>
    <row r="22" spans="3:15" ht="18">
      <c r="C22" s="45" t="s">
        <v>67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3:15" ht="18">
      <c r="C23" s="45" t="s">
        <v>74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3:15" ht="18">
      <c r="C24" s="45" t="s">
        <v>68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3:15" ht="18">
      <c r="C25" s="45" t="s">
        <v>69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3:15" ht="18">
      <c r="C26" s="45" t="s">
        <v>70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3:15" ht="18">
      <c r="C27" s="45" t="s">
        <v>71</v>
      </c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3:15" ht="18">
      <c r="C28" s="45" t="s">
        <v>72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3:15" ht="18">
      <c r="C29" s="45" t="s">
        <v>73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3:12" ht="20.25"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sheetProtection/>
  <mergeCells count="17">
    <mergeCell ref="D1:S1"/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5"/>
    <mergeCell ref="S4:T4"/>
    <mergeCell ref="I5:I6"/>
    <mergeCell ref="J5:K5"/>
    <mergeCell ref="L5:M5"/>
    <mergeCell ref="N5:O5"/>
    <mergeCell ref="P5:Q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Preinstalled computer</cp:lastModifiedBy>
  <cp:lastPrinted>2011-05-16T04:32:09Z</cp:lastPrinted>
  <dcterms:created xsi:type="dcterms:W3CDTF">1996-10-08T23:32:33Z</dcterms:created>
  <dcterms:modified xsi:type="dcterms:W3CDTF">2011-05-16T04:40:12Z</dcterms:modified>
  <cp:category/>
  <cp:version/>
  <cp:contentType/>
  <cp:contentStatus/>
</cp:coreProperties>
</file>